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drawings/drawing2.xml" ContentType="application/vnd.openxmlformats-officedocument.drawing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450" yWindow="60" windowWidth="11235" windowHeight="11985"/>
  </bookViews>
  <sheets>
    <sheet name="In-House Estimate" sheetId="4" r:id="rId1"/>
    <sheet name="Consultant Estimate" sheetId="5" r:id="rId2"/>
  </sheets>
  <definedNames>
    <definedName name="_xlnm.Print_Area" localSheetId="1">'Consultant Estimate'!$A$1:$N$44</definedName>
    <definedName name="_xlnm.Print_Area" localSheetId="0">'In-House Estimate'!$A$1:$N$44</definedName>
  </definedNames>
  <calcPr calcId="145621"/>
</workbook>
</file>

<file path=xl/calcChain.xml><?xml version="1.0" encoding="utf-8"?>
<calcChain xmlns="http://schemas.openxmlformats.org/spreadsheetml/2006/main">
  <c r="N37" i="5" l="1"/>
  <c r="N41" i="5"/>
  <c r="O20" i="5"/>
  <c r="P14" i="4"/>
  <c r="P15" i="4"/>
  <c r="P16" i="4"/>
  <c r="P17" i="4"/>
  <c r="P18" i="4"/>
  <c r="P13" i="4"/>
  <c r="P12" i="4"/>
  <c r="T11" i="4"/>
  <c r="T12" i="4"/>
  <c r="T13" i="4"/>
  <c r="P19" i="5"/>
  <c r="O19" i="5"/>
  <c r="N27" i="5"/>
  <c r="N29" i="5"/>
  <c r="N27" i="4"/>
  <c r="N29" i="4"/>
  <c r="O12" i="5"/>
  <c r="P12" i="5"/>
  <c r="O13" i="5"/>
  <c r="P13" i="5"/>
  <c r="O14" i="5"/>
  <c r="P14" i="5"/>
  <c r="O15" i="5"/>
  <c r="P15" i="5"/>
  <c r="O16" i="5"/>
  <c r="P16" i="5"/>
  <c r="O17" i="5"/>
  <c r="P17" i="5"/>
  <c r="O18" i="5"/>
  <c r="P18" i="5"/>
  <c r="U23" i="5"/>
  <c r="T23" i="5"/>
  <c r="T19" i="5"/>
  <c r="T11" i="5"/>
  <c r="T10" i="5"/>
  <c r="T9" i="5"/>
  <c r="T8" i="5"/>
  <c r="T7" i="5"/>
  <c r="H37" i="5"/>
  <c r="H36" i="5"/>
  <c r="H35" i="5"/>
  <c r="H34" i="5"/>
  <c r="H33" i="5"/>
  <c r="H32" i="5"/>
  <c r="I29" i="5"/>
  <c r="H29" i="5"/>
  <c r="M27" i="5"/>
  <c r="M29" i="5"/>
  <c r="L27" i="5"/>
  <c r="L29" i="5"/>
  <c r="K27" i="5"/>
  <c r="K29" i="5"/>
  <c r="J27" i="5"/>
  <c r="J29" i="5"/>
  <c r="I27" i="5"/>
  <c r="H27" i="5"/>
  <c r="G27" i="5"/>
  <c r="G29" i="5"/>
  <c r="F27" i="5"/>
  <c r="F29" i="5"/>
  <c r="E27" i="5"/>
  <c r="E29" i="5"/>
  <c r="D27" i="5"/>
  <c r="U23" i="4"/>
  <c r="T23" i="4"/>
  <c r="T21" i="4"/>
  <c r="T20" i="4"/>
  <c r="T19" i="4"/>
  <c r="T18" i="4"/>
  <c r="T17" i="4"/>
  <c r="T16" i="4"/>
  <c r="T15" i="4"/>
  <c r="T14" i="4"/>
  <c r="T10" i="4"/>
  <c r="T9" i="4"/>
  <c r="T8" i="4"/>
  <c r="T7" i="4"/>
  <c r="E27" i="4"/>
  <c r="E29" i="4" s="1"/>
  <c r="D27" i="4"/>
  <c r="D29" i="4"/>
  <c r="J27" i="4"/>
  <c r="J29" i="4" s="1"/>
  <c r="F27" i="4"/>
  <c r="F29" i="4"/>
  <c r="G27" i="4"/>
  <c r="G29" i="4"/>
  <c r="H27" i="4"/>
  <c r="H29" i="4"/>
  <c r="K27" i="4"/>
  <c r="K29" i="4" s="1"/>
  <c r="M27" i="4"/>
  <c r="M29" i="4"/>
  <c r="H32" i="4"/>
  <c r="L27" i="4"/>
  <c r="L29" i="4"/>
  <c r="H35" i="4"/>
  <c r="H37" i="4"/>
  <c r="H36" i="4"/>
  <c r="I27" i="4"/>
  <c r="I29" i="4"/>
  <c r="H33" i="4"/>
  <c r="H34" i="4"/>
  <c r="H39" i="5"/>
  <c r="N39" i="5"/>
  <c r="P27" i="5"/>
  <c r="D29" i="5"/>
  <c r="N38" i="5"/>
  <c r="N40" i="5"/>
  <c r="N42" i="5"/>
  <c r="P19" i="4" l="1"/>
  <c r="N37" i="4"/>
  <c r="N38" i="4" s="1"/>
  <c r="P27" i="4"/>
  <c r="H39" i="4"/>
  <c r="N39" i="4" s="1"/>
  <c r="N40" i="4" l="1"/>
  <c r="N41" i="4"/>
  <c r="N42" i="4" l="1"/>
</calcChain>
</file>

<file path=xl/sharedStrings.xml><?xml version="1.0" encoding="utf-8"?>
<sst xmlns="http://schemas.openxmlformats.org/spreadsheetml/2006/main" count="183" uniqueCount="100">
  <si>
    <t xml:space="preserve"> </t>
  </si>
  <si>
    <t>3 Person Crew</t>
  </si>
  <si>
    <t>Party Chief</t>
  </si>
  <si>
    <t>EXPENSES</t>
  </si>
  <si>
    <t>COST ESTIMATE PER TASK</t>
  </si>
  <si>
    <t>FIRM:</t>
  </si>
  <si>
    <t>PROJECT TITLE:</t>
  </si>
  <si>
    <t>TASK NO:</t>
  </si>
  <si>
    <t xml:space="preserve">  TASK DESCRIPTION:</t>
  </si>
  <si>
    <t>DATE:</t>
  </si>
  <si>
    <t>GROUP:</t>
  </si>
  <si>
    <t>METHOD OF PAYMENT:</t>
  </si>
  <si>
    <t>FP</t>
  </si>
  <si>
    <t>FPPE</t>
  </si>
  <si>
    <t>T&amp;E</t>
  </si>
  <si>
    <t>CPFF</t>
  </si>
  <si>
    <t xml:space="preserve">PREPARED BY:       </t>
  </si>
  <si>
    <t>SUB-</t>
  </si>
  <si>
    <t>LABOR HOURS PER JOB CLASSIFICATION</t>
  </si>
  <si>
    <t>TASK NO.</t>
  </si>
  <si>
    <t>SUB-TASK DESCRIPTION</t>
  </si>
  <si>
    <t>TOTAL LABOR HOURS</t>
  </si>
  <si>
    <t xml:space="preserve">* LABOR RATES ($/HR) </t>
  </si>
  <si>
    <t xml:space="preserve">LABOR COSTS ($) </t>
  </si>
  <si>
    <t>SUB-TASK NO.</t>
  </si>
  <si>
    <t>ITEM(S)</t>
  </si>
  <si>
    <t>QUANTITY</t>
  </si>
  <si>
    <t>UNIT PRICE</t>
  </si>
  <si>
    <t>TOTAL PRICE</t>
  </si>
  <si>
    <t>Per Diem</t>
  </si>
  <si>
    <t>Local Transportation</t>
  </si>
  <si>
    <t>FIRM'S TOTAL COST OF LABOR (or Fixed Price):</t>
  </si>
  <si>
    <t>TOTAL EXPENSES:</t>
  </si>
  <si>
    <t>FIRM'S TOTAL EXPENSES</t>
  </si>
  <si>
    <t>SUB-CONTRACTORS:  Firm Initials and Price Per Task</t>
  </si>
  <si>
    <t>FIRM'S TOTAL COST (no Subcontracts or Fee)</t>
  </si>
  <si>
    <t>AMOUNT:</t>
  </si>
  <si>
    <t>*  Labor Rates shall be direct labor (base pay) only if Method of Payment is CPFF; otherwise, Labor Rates shall be total rates (i.e. base pay + benefits + overhead + profit.)</t>
  </si>
  <si>
    <r>
      <t>IF CPFF</t>
    </r>
    <r>
      <rPr>
        <b/>
        <sz val="8"/>
        <rFont val="Arial"/>
        <family val="2"/>
      </rPr>
      <t>, TOTAL INDIRECT COST @</t>
    </r>
  </si>
  <si>
    <t>ADOT&amp;PF Estimate</t>
  </si>
  <si>
    <t>TOTAL</t>
  </si>
  <si>
    <t>Survey Equipment</t>
  </si>
  <si>
    <t>3 Person Crew OT</t>
  </si>
  <si>
    <t>Total Hours</t>
  </si>
  <si>
    <t>Vehicles</t>
  </si>
  <si>
    <t>Survey Supplies (Monuments)</t>
  </si>
  <si>
    <t>Travel</t>
  </si>
  <si>
    <t>Notes</t>
  </si>
  <si>
    <t>Bob Keiner</t>
  </si>
  <si>
    <t>Design and ROW Surveying</t>
  </si>
  <si>
    <t>FEE\FUDGE</t>
  </si>
  <si>
    <t>Total Crew Days</t>
  </si>
  <si>
    <t>RED Cells are Auto Computed</t>
  </si>
  <si>
    <t>Days</t>
  </si>
  <si>
    <t>Regular Time</t>
  </si>
  <si>
    <t>OT</t>
  </si>
  <si>
    <t>11</t>
  </si>
  <si>
    <t>12</t>
  </si>
  <si>
    <t>Computed</t>
  </si>
  <si>
    <t>ORANGE Cells are Auto Computed</t>
  </si>
  <si>
    <t>FEE</t>
  </si>
  <si>
    <t>Survey Manager</t>
  </si>
  <si>
    <t>Project Surveyor</t>
  </si>
  <si>
    <t>Survey Tech</t>
  </si>
  <si>
    <t>Survey Tech OT</t>
  </si>
  <si>
    <t>2 Man Crew</t>
  </si>
  <si>
    <t>2 Man Crew OT</t>
  </si>
  <si>
    <t>3 Man Crew</t>
  </si>
  <si>
    <t>3 Man Crew OT</t>
  </si>
  <si>
    <t>Admin</t>
  </si>
  <si>
    <t>Management</t>
  </si>
  <si>
    <t>Research</t>
  </si>
  <si>
    <t>DOT Meeting</t>
  </si>
  <si>
    <t>Field</t>
  </si>
  <si>
    <t>Mobe/Demobe</t>
  </si>
  <si>
    <t>Office</t>
  </si>
  <si>
    <t>SCD (ROS)</t>
  </si>
  <si>
    <t>Deliverables</t>
  </si>
  <si>
    <t>QA/QC</t>
  </si>
  <si>
    <t>Revisions</t>
  </si>
  <si>
    <t>Control</t>
  </si>
  <si>
    <t>ROW</t>
  </si>
  <si>
    <t>Topo</t>
  </si>
  <si>
    <t>3Man Days</t>
  </si>
  <si>
    <t>2Man Days</t>
  </si>
  <si>
    <t>Party Chief OT</t>
  </si>
  <si>
    <t>Proj Surveyor</t>
  </si>
  <si>
    <t>Project Surv OT</t>
  </si>
  <si>
    <t>Total Crew Days ea.</t>
  </si>
  <si>
    <t>Direct</t>
  </si>
  <si>
    <t>Indirect</t>
  </si>
  <si>
    <t>Port Lions Airport</t>
  </si>
  <si>
    <t>Travis Test</t>
  </si>
  <si>
    <t>Lodging</t>
  </si>
  <si>
    <t>Charter from ADQ to ORI</t>
  </si>
  <si>
    <t>Freight</t>
  </si>
  <si>
    <t>Airport Boundary</t>
  </si>
  <si>
    <t>Boundary Stake</t>
  </si>
  <si>
    <t>20:1 Obs</t>
  </si>
  <si>
    <t>ALP Requests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</si>
</sst>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5" formatCode="&quot;$&quot;#,##0_);\(&quot;$&quot;#,##0\)"/>
    <numFmt numFmtId="7" formatCode="&quot;$&quot;#,##0.00_);\(&quot;$&quot;#,##0.00\)"/>
    <numFmt numFmtId="44" formatCode="_(&quot;$&quot;* #,##0.00_);_(&quot;$&quot;* \(#,##0.00\);_(&quot;$&quot;* &quot;-&quot;??_);_(@_)"/>
    <numFmt numFmtId="166" formatCode="0.0"/>
    <numFmt numFmtId="167" formatCode="#,##0.0_);\(#,##0.0\)"/>
  </numFmts>
  <fonts count="10" x14ac:knownFonts="1">
    <font>
      <sz val="10"/>
      <name val="Arial"/>
    </font>
    <font>
      <sz val="10"/>
      <name val="Arial"/>
    </font>
    <font>
      <b/>
      <sz val="8"/>
      <name val="Arial"/>
      <family val="2"/>
    </font>
    <font>
      <sz val="8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b/>
      <i/>
      <sz val="8"/>
      <name val="Arial"/>
      <family val="2"/>
    </font>
    <font>
      <sz val="8"/>
      <name val="Tahoma"/>
      <family val="2"/>
    </font>
    <font>
      <sz val="10"/>
      <name val="Arial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7C80"/>
        <bgColor indexed="64"/>
      </patternFill>
    </fill>
  </fills>
  <borders count="5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49" fontId="1" fillId="0" borderId="0"/>
    <xf numFmtId="0" fontId="1" fillId="0" borderId="0"/>
    <xf numFmtId="9" fontId="1" fillId="0" borderId="0" applyFont="0" applyFill="0" applyBorder="0" applyAlignment="0" applyProtection="0"/>
  </cellStyleXfs>
  <cellXfs count="238">
    <xf numFmtId="0" fontId="0" fillId="0" borderId="0" xfId="0"/>
    <xf numFmtId="0" fontId="1" fillId="0" borderId="0" xfId="3"/>
    <xf numFmtId="49" fontId="2" fillId="0" borderId="0" xfId="2" applyFont="1" applyBorder="1" applyAlignment="1">
      <alignment horizontal="centerContinuous"/>
    </xf>
    <xf numFmtId="49" fontId="2" fillId="0" borderId="0" xfId="2" applyFont="1" applyBorder="1" applyAlignment="1"/>
    <xf numFmtId="49" fontId="3" fillId="0" borderId="0" xfId="2" applyFont="1" applyBorder="1" applyAlignment="1">
      <alignment horizontal="centerContinuous"/>
    </xf>
    <xf numFmtId="49" fontId="4" fillId="0" borderId="0" xfId="2" applyFont="1" applyBorder="1"/>
    <xf numFmtId="49" fontId="4" fillId="0" borderId="0" xfId="2" applyFont="1"/>
    <xf numFmtId="14" fontId="5" fillId="2" borderId="1" xfId="2" applyNumberFormat="1" applyFont="1" applyFill="1" applyBorder="1" applyAlignment="1" applyProtection="1">
      <alignment horizontal="right" vertical="top"/>
    </xf>
    <xf numFmtId="49" fontId="5" fillId="2" borderId="2" xfId="2" applyNumberFormat="1" applyFont="1" applyFill="1" applyBorder="1" applyAlignment="1" applyProtection="1">
      <alignment horizontal="left" vertical="top"/>
      <protection locked="0"/>
    </xf>
    <xf numFmtId="0" fontId="5" fillId="2" borderId="2" xfId="2" applyNumberFormat="1" applyFont="1" applyFill="1" applyBorder="1" applyAlignment="1" applyProtection="1">
      <alignment horizontal="left" vertical="top"/>
      <protection locked="0"/>
    </xf>
    <xf numFmtId="0" fontId="3" fillId="2" borderId="2" xfId="2" applyNumberFormat="1" applyFont="1" applyFill="1" applyBorder="1" applyAlignment="1" applyProtection="1">
      <alignment horizontal="left" vertical="top"/>
      <protection locked="0"/>
    </xf>
    <xf numFmtId="0" fontId="3" fillId="2" borderId="3" xfId="2" applyNumberFormat="1" applyFont="1" applyFill="1" applyBorder="1" applyAlignment="1" applyProtection="1">
      <alignment horizontal="left" vertical="top"/>
      <protection locked="0"/>
    </xf>
    <xf numFmtId="14" fontId="5" fillId="2" borderId="4" xfId="2" applyNumberFormat="1" applyFont="1" applyFill="1" applyBorder="1" applyAlignment="1" applyProtection="1">
      <alignment horizontal="centerContinuous" vertical="top"/>
    </xf>
    <xf numFmtId="0" fontId="3" fillId="2" borderId="2" xfId="2" applyNumberFormat="1" applyFont="1" applyFill="1" applyBorder="1" applyAlignment="1" applyProtection="1">
      <alignment horizontal="center" vertical="top"/>
      <protection locked="0"/>
    </xf>
    <xf numFmtId="0" fontId="1" fillId="0" borderId="2" xfId="2" applyNumberFormat="1" applyBorder="1" applyProtection="1">
      <protection locked="0"/>
    </xf>
    <xf numFmtId="0" fontId="3" fillId="2" borderId="5" xfId="2" applyNumberFormat="1" applyFont="1" applyFill="1" applyBorder="1" applyAlignment="1" applyProtection="1">
      <alignment horizontal="center" vertical="top"/>
      <protection locked="0"/>
    </xf>
    <xf numFmtId="14" fontId="5" fillId="2" borderId="6" xfId="2" applyNumberFormat="1" applyFont="1" applyFill="1" applyBorder="1" applyAlignment="1" applyProtection="1">
      <alignment horizontal="right" vertical="top"/>
    </xf>
    <xf numFmtId="0" fontId="4" fillId="2" borderId="7" xfId="2" applyNumberFormat="1" applyFont="1" applyFill="1" applyBorder="1" applyAlignment="1" applyProtection="1">
      <alignment horizontal="center" vertical="top"/>
      <protection locked="0"/>
    </xf>
    <xf numFmtId="14" fontId="5" fillId="2" borderId="8" xfId="2" applyNumberFormat="1" applyFont="1" applyFill="1" applyBorder="1" applyAlignment="1" applyProtection="1">
      <alignment horizontal="centerContinuous" vertical="top"/>
    </xf>
    <xf numFmtId="0" fontId="1" fillId="0" borderId="9" xfId="3" applyBorder="1" applyAlignment="1" applyProtection="1">
      <alignment horizontal="centerContinuous"/>
    </xf>
    <xf numFmtId="49" fontId="3" fillId="2" borderId="7" xfId="2" applyNumberFormat="1" applyFont="1" applyFill="1" applyBorder="1" applyAlignment="1" applyProtection="1">
      <alignment horizontal="left" vertical="top"/>
      <protection locked="0"/>
    </xf>
    <xf numFmtId="0" fontId="3" fillId="2" borderId="7" xfId="2" applyNumberFormat="1" applyFont="1" applyFill="1" applyBorder="1" applyAlignment="1" applyProtection="1">
      <alignment horizontal="left" vertical="top"/>
      <protection locked="0"/>
    </xf>
    <xf numFmtId="0" fontId="3" fillId="2" borderId="7" xfId="2" applyNumberFormat="1" applyFont="1" applyFill="1" applyBorder="1" applyAlignment="1" applyProtection="1">
      <alignment horizontal="center" vertical="top"/>
      <protection locked="0"/>
    </xf>
    <xf numFmtId="0" fontId="1" fillId="0" borderId="7" xfId="2" applyNumberFormat="1" applyBorder="1" applyProtection="1">
      <protection locked="0"/>
    </xf>
    <xf numFmtId="0" fontId="3" fillId="2" borderId="7" xfId="2" applyNumberFormat="1" applyFont="1" applyFill="1" applyBorder="1" applyAlignment="1" applyProtection="1">
      <alignment horizontal="right" vertical="top"/>
      <protection locked="0"/>
    </xf>
    <xf numFmtId="14" fontId="5" fillId="2" borderId="8" xfId="2" applyNumberFormat="1" applyFont="1" applyFill="1" applyBorder="1" applyAlignment="1" applyProtection="1">
      <alignment horizontal="left" vertical="top"/>
    </xf>
    <xf numFmtId="0" fontId="4" fillId="2" borderId="10" xfId="2" applyNumberFormat="1" applyFont="1" applyFill="1" applyBorder="1" applyAlignment="1" applyProtection="1">
      <alignment horizontal="center" vertical="top"/>
      <protection locked="0"/>
    </xf>
    <xf numFmtId="14" fontId="5" fillId="2" borderId="11" xfId="2" applyNumberFormat="1" applyFont="1" applyFill="1" applyBorder="1" applyAlignment="1" applyProtection="1">
      <alignment horizontal="left" vertical="top"/>
    </xf>
    <xf numFmtId="0" fontId="1" fillId="0" borderId="12" xfId="3" applyBorder="1" applyProtection="1"/>
    <xf numFmtId="14" fontId="5" fillId="2" borderId="10" xfId="2" applyNumberFormat="1" applyFont="1" applyFill="1" applyBorder="1" applyAlignment="1" applyProtection="1">
      <alignment horizontal="center" vertical="top"/>
      <protection locked="0"/>
    </xf>
    <xf numFmtId="14" fontId="5" fillId="2" borderId="12" xfId="2" applyNumberFormat="1" applyFont="1" applyFill="1" applyBorder="1" applyAlignment="1" applyProtection="1">
      <alignment horizontal="center" vertical="top"/>
      <protection locked="0"/>
    </xf>
    <xf numFmtId="0" fontId="1" fillId="0" borderId="12" xfId="3" applyBorder="1"/>
    <xf numFmtId="0" fontId="1" fillId="0" borderId="13" xfId="3" applyBorder="1" applyProtection="1"/>
    <xf numFmtId="14" fontId="5" fillId="2" borderId="11" xfId="2" applyNumberFormat="1" applyFont="1" applyFill="1" applyBorder="1" applyAlignment="1" applyProtection="1">
      <alignment horizontal="right" vertical="top"/>
    </xf>
    <xf numFmtId="49" fontId="3" fillId="2" borderId="10" xfId="2" applyNumberFormat="1" applyFont="1" applyFill="1" applyBorder="1" applyAlignment="1" applyProtection="1">
      <alignment horizontal="left" vertical="top"/>
      <protection locked="0"/>
    </xf>
    <xf numFmtId="49" fontId="3" fillId="2" borderId="10" xfId="2" applyNumberFormat="1" applyFont="1" applyFill="1" applyBorder="1" applyAlignment="1" applyProtection="1">
      <alignment horizontal="center" vertical="top"/>
      <protection locked="0"/>
    </xf>
    <xf numFmtId="14" fontId="5" fillId="2" borderId="0" xfId="2" applyNumberFormat="1" applyFont="1" applyFill="1" applyBorder="1" applyAlignment="1" applyProtection="1">
      <alignment horizontal="center" vertical="top"/>
      <protection locked="0"/>
    </xf>
    <xf numFmtId="14" fontId="5" fillId="2" borderId="0" xfId="2" applyNumberFormat="1" applyFont="1" applyFill="1" applyBorder="1" applyAlignment="1" applyProtection="1">
      <alignment horizontal="left" vertical="top"/>
      <protection locked="0"/>
    </xf>
    <xf numFmtId="49" fontId="5" fillId="0" borderId="14" xfId="2" applyFont="1" applyBorder="1" applyAlignment="1" applyProtection="1">
      <alignment horizontal="center"/>
    </xf>
    <xf numFmtId="49" fontId="5" fillId="0" borderId="15" xfId="2" applyFont="1" applyBorder="1" applyAlignment="1" applyProtection="1">
      <alignment horizontal="center"/>
    </xf>
    <xf numFmtId="49" fontId="5" fillId="0" borderId="16" xfId="2" applyFont="1" applyBorder="1" applyAlignment="1" applyProtection="1">
      <alignment horizontal="center"/>
    </xf>
    <xf numFmtId="49" fontId="3" fillId="0" borderId="8" xfId="2" applyFont="1" applyBorder="1" applyProtection="1"/>
    <xf numFmtId="49" fontId="3" fillId="0" borderId="7" xfId="2" applyFont="1" applyBorder="1" applyAlignment="1" applyProtection="1"/>
    <xf numFmtId="49" fontId="2" fillId="0" borderId="7" xfId="2" applyFont="1" applyBorder="1" applyAlignment="1" applyProtection="1"/>
    <xf numFmtId="49" fontId="3" fillId="0" borderId="7" xfId="2" applyFont="1" applyBorder="1" applyAlignment="1" applyProtection="1">
      <alignment horizontal="centerContinuous"/>
    </xf>
    <xf numFmtId="0" fontId="1" fillId="0" borderId="0" xfId="3" applyBorder="1"/>
    <xf numFmtId="49" fontId="4" fillId="0" borderId="0" xfId="2" applyFont="1" applyBorder="1" applyAlignment="1">
      <alignment horizontal="centerContinuous"/>
    </xf>
    <xf numFmtId="49" fontId="2" fillId="0" borderId="17" xfId="2" applyFont="1" applyBorder="1" applyAlignment="1" applyProtection="1">
      <alignment horizontal="center" vertical="top" wrapText="1"/>
    </xf>
    <xf numFmtId="49" fontId="2" fillId="0" borderId="18" xfId="2" applyFont="1" applyBorder="1" applyAlignment="1" applyProtection="1">
      <alignment horizontal="centerContinuous" vertical="top" wrapText="1"/>
    </xf>
    <xf numFmtId="49" fontId="2" fillId="0" borderId="18" xfId="2" applyFont="1" applyBorder="1" applyAlignment="1" applyProtection="1">
      <alignment horizontal="center" vertical="top" wrapText="1"/>
      <protection locked="0"/>
    </xf>
    <xf numFmtId="49" fontId="2" fillId="0" borderId="19" xfId="2" applyFont="1" applyBorder="1" applyAlignment="1" applyProtection="1">
      <alignment horizontal="center" vertical="top" wrapText="1"/>
      <protection locked="0"/>
    </xf>
    <xf numFmtId="0" fontId="3" fillId="0" borderId="20" xfId="2" applyNumberFormat="1" applyFont="1" applyBorder="1" applyAlignment="1" applyProtection="1">
      <alignment horizontal="left"/>
      <protection locked="0"/>
    </xf>
    <xf numFmtId="0" fontId="3" fillId="0" borderId="7" xfId="2" applyNumberFormat="1" applyFont="1" applyBorder="1" applyAlignment="1" applyProtection="1">
      <alignment horizontal="left"/>
      <protection locked="0"/>
    </xf>
    <xf numFmtId="0" fontId="3" fillId="0" borderId="21" xfId="2" applyNumberFormat="1" applyFont="1" applyBorder="1" applyProtection="1">
      <protection locked="0"/>
    </xf>
    <xf numFmtId="7" fontId="3" fillId="0" borderId="0" xfId="2" applyNumberFormat="1" applyFont="1" applyBorder="1" applyAlignment="1" applyProtection="1">
      <alignment horizontal="right"/>
      <protection locked="0"/>
    </xf>
    <xf numFmtId="1" fontId="4" fillId="0" borderId="0" xfId="2" applyNumberFormat="1" applyFont="1" applyBorder="1"/>
    <xf numFmtId="1" fontId="4" fillId="0" borderId="0" xfId="2" applyNumberFormat="1" applyFont="1"/>
    <xf numFmtId="0" fontId="3" fillId="0" borderId="20" xfId="2" applyNumberFormat="1" applyFont="1" applyBorder="1" applyAlignment="1" applyProtection="1">
      <alignment horizontal="center"/>
      <protection locked="0"/>
    </xf>
    <xf numFmtId="0" fontId="5" fillId="2" borderId="20" xfId="2" applyNumberFormat="1" applyFont="1" applyFill="1" applyBorder="1" applyAlignment="1" applyProtection="1">
      <alignment horizontal="left" vertical="top"/>
    </xf>
    <xf numFmtId="0" fontId="3" fillId="2" borderId="7" xfId="2" applyNumberFormat="1" applyFont="1" applyFill="1" applyBorder="1" applyAlignment="1" applyProtection="1">
      <alignment horizontal="centerContinuous" vertical="top"/>
    </xf>
    <xf numFmtId="0" fontId="3" fillId="2" borderId="21" xfId="2" applyNumberFormat="1" applyFont="1" applyFill="1" applyBorder="1" applyAlignment="1" applyProtection="1">
      <alignment horizontal="centerContinuous" vertical="top"/>
    </xf>
    <xf numFmtId="0" fontId="4" fillId="0" borderId="0" xfId="2" applyNumberFormat="1" applyFont="1" applyBorder="1"/>
    <xf numFmtId="0" fontId="4" fillId="0" borderId="0" xfId="2" applyNumberFormat="1" applyFont="1"/>
    <xf numFmtId="14" fontId="5" fillId="2" borderId="20" xfId="2" applyNumberFormat="1" applyFont="1" applyFill="1" applyBorder="1" applyAlignment="1" applyProtection="1">
      <alignment horizontal="left" vertical="top"/>
    </xf>
    <xf numFmtId="14" fontId="3" fillId="2" borderId="7" xfId="2" applyNumberFormat="1" applyFont="1" applyFill="1" applyBorder="1" applyAlignment="1" applyProtection="1">
      <alignment horizontal="centerContinuous" vertical="top"/>
    </xf>
    <xf numFmtId="14" fontId="3" fillId="2" borderId="21" xfId="2" applyNumberFormat="1" applyFont="1" applyFill="1" applyBorder="1" applyAlignment="1" applyProtection="1">
      <alignment horizontal="centerContinuous" vertical="top"/>
    </xf>
    <xf numFmtId="7" fontId="3" fillId="0" borderId="22" xfId="2" applyNumberFormat="1" applyFont="1" applyBorder="1" applyProtection="1">
      <protection locked="0"/>
    </xf>
    <xf numFmtId="7" fontId="3" fillId="0" borderId="23" xfId="2" applyNumberFormat="1" applyFont="1" applyBorder="1" applyProtection="1">
      <protection locked="0"/>
    </xf>
    <xf numFmtId="14" fontId="3" fillId="2" borderId="8" xfId="2" applyNumberFormat="1" applyFont="1" applyFill="1" applyBorder="1" applyAlignment="1" applyProtection="1">
      <alignment horizontal="centerContinuous" vertical="top"/>
    </xf>
    <xf numFmtId="7" fontId="3" fillId="0" borderId="24" xfId="2" applyNumberFormat="1" applyFont="1" applyBorder="1" applyProtection="1"/>
    <xf numFmtId="7" fontId="3" fillId="0" borderId="25" xfId="2" applyNumberFormat="1" applyFont="1" applyBorder="1" applyProtection="1"/>
    <xf numFmtId="7" fontId="1" fillId="0" borderId="0" xfId="2" applyNumberFormat="1" applyBorder="1" applyAlignment="1">
      <alignment horizontal="right"/>
    </xf>
    <xf numFmtId="49" fontId="1" fillId="0" borderId="1" xfId="2" applyBorder="1" applyAlignment="1"/>
    <xf numFmtId="49" fontId="1" fillId="0" borderId="2" xfId="2" applyBorder="1" applyAlignment="1"/>
    <xf numFmtId="5" fontId="2" fillId="0" borderId="2" xfId="2" applyNumberFormat="1" applyFont="1" applyBorder="1" applyAlignment="1"/>
    <xf numFmtId="49" fontId="1" fillId="0" borderId="15" xfId="2" applyBorder="1"/>
    <xf numFmtId="5" fontId="2" fillId="0" borderId="5" xfId="2" applyNumberFormat="1" applyFont="1" applyBorder="1" applyAlignment="1"/>
    <xf numFmtId="49" fontId="2" fillId="1" borderId="0" xfId="2" applyFont="1" applyFill="1" applyBorder="1" applyAlignment="1">
      <alignment horizontal="centerContinuous"/>
    </xf>
    <xf numFmtId="49" fontId="2" fillId="1" borderId="15" xfId="2" applyFont="1" applyFill="1" applyBorder="1" applyAlignment="1">
      <alignment horizontal="centerContinuous"/>
    </xf>
    <xf numFmtId="49" fontId="2" fillId="1" borderId="26" xfId="2" applyFont="1" applyFill="1" applyBorder="1" applyAlignment="1">
      <alignment horizontal="centerContinuous"/>
    </xf>
    <xf numFmtId="7" fontId="3" fillId="0" borderId="0" xfId="2" applyNumberFormat="1" applyFont="1" applyBorder="1"/>
    <xf numFmtId="49" fontId="5" fillId="0" borderId="20" xfId="2" applyFont="1" applyBorder="1" applyAlignment="1">
      <alignment horizontal="center" vertical="center" wrapText="1"/>
    </xf>
    <xf numFmtId="49" fontId="5" fillId="0" borderId="8" xfId="2" applyFont="1" applyBorder="1" applyAlignment="1">
      <alignment horizontal="centerContinuous" vertical="center" wrapText="1"/>
    </xf>
    <xf numFmtId="49" fontId="5" fillId="0" borderId="7" xfId="2" applyFont="1" applyBorder="1" applyAlignment="1">
      <alignment horizontal="centerContinuous" vertical="center" wrapText="1"/>
    </xf>
    <xf numFmtId="5" fontId="5" fillId="0" borderId="7" xfId="2" applyNumberFormat="1" applyFont="1" applyBorder="1" applyAlignment="1">
      <alignment horizontal="centerContinuous" vertical="center" wrapText="1"/>
    </xf>
    <xf numFmtId="49" fontId="5" fillId="0" borderId="21" xfId="2" applyFont="1" applyBorder="1" applyAlignment="1">
      <alignment horizontal="centerContinuous" vertical="center" wrapText="1"/>
    </xf>
    <xf numFmtId="5" fontId="5" fillId="0" borderId="22" xfId="2" applyNumberFormat="1" applyFont="1" applyBorder="1" applyAlignment="1">
      <alignment horizontal="center" vertical="center" wrapText="1"/>
    </xf>
    <xf numFmtId="5" fontId="5" fillId="0" borderId="23" xfId="2" applyNumberFormat="1" applyFont="1" applyBorder="1" applyAlignment="1">
      <alignment horizontal="center" vertical="center" wrapText="1"/>
    </xf>
    <xf numFmtId="49" fontId="4" fillId="1" borderId="0" xfId="2" applyFont="1" applyFill="1" applyBorder="1" applyAlignment="1">
      <alignment horizontal="centerContinuous"/>
    </xf>
    <xf numFmtId="49" fontId="2" fillId="1" borderId="27" xfId="2" applyFont="1" applyFill="1" applyBorder="1" applyAlignment="1">
      <alignment horizontal="centerContinuous"/>
    </xf>
    <xf numFmtId="0" fontId="3" fillId="0" borderId="7" xfId="2" applyNumberFormat="1" applyFont="1" applyBorder="1" applyProtection="1">
      <protection locked="0"/>
    </xf>
    <xf numFmtId="49" fontId="3" fillId="0" borderId="7" xfId="2" applyFont="1" applyBorder="1" applyAlignment="1" applyProtection="1">
      <alignment horizontal="left"/>
      <protection locked="0"/>
    </xf>
    <xf numFmtId="49" fontId="3" fillId="0" borderId="21" xfId="2" applyFont="1" applyBorder="1" applyProtection="1">
      <protection locked="0"/>
    </xf>
    <xf numFmtId="0" fontId="3" fillId="0" borderId="22" xfId="2" applyNumberFormat="1" applyFont="1" applyBorder="1" applyAlignment="1" applyProtection="1">
      <alignment horizontal="center"/>
      <protection locked="0"/>
    </xf>
    <xf numFmtId="7" fontId="3" fillId="0" borderId="23" xfId="2" applyNumberFormat="1" applyFont="1" applyBorder="1" applyAlignment="1" applyProtection="1">
      <alignment horizontal="right"/>
    </xf>
    <xf numFmtId="49" fontId="3" fillId="0" borderId="7" xfId="2" applyNumberFormat="1" applyFont="1" applyBorder="1" applyAlignment="1" applyProtection="1">
      <alignment horizontal="left"/>
      <protection locked="0"/>
    </xf>
    <xf numFmtId="49" fontId="3" fillId="0" borderId="21" xfId="2" applyNumberFormat="1" applyFont="1" applyBorder="1" applyAlignment="1" applyProtection="1">
      <alignment horizontal="centerContinuous"/>
      <protection locked="0"/>
    </xf>
    <xf numFmtId="49" fontId="2" fillId="0" borderId="1" xfId="2" applyFont="1" applyBorder="1" applyAlignment="1" applyProtection="1">
      <alignment horizontal="left"/>
    </xf>
    <xf numFmtId="0" fontId="1" fillId="0" borderId="2" xfId="3" applyBorder="1" applyProtection="1"/>
    <xf numFmtId="49" fontId="3" fillId="0" borderId="2" xfId="2" applyFont="1" applyBorder="1" applyProtection="1"/>
    <xf numFmtId="5" fontId="3" fillId="0" borderId="2" xfId="2" applyNumberFormat="1" applyFont="1" applyBorder="1" applyAlignment="1" applyProtection="1">
      <alignment horizontal="right"/>
    </xf>
    <xf numFmtId="49" fontId="2" fillId="0" borderId="3" xfId="2" applyFont="1" applyBorder="1" applyProtection="1"/>
    <xf numFmtId="0" fontId="3" fillId="0" borderId="10" xfId="2" applyNumberFormat="1" applyFont="1" applyBorder="1" applyAlignment="1" applyProtection="1">
      <alignment horizontal="left"/>
      <protection locked="0"/>
    </xf>
    <xf numFmtId="0" fontId="3" fillId="0" borderId="10" xfId="2" applyNumberFormat="1" applyFont="1" applyBorder="1" applyProtection="1">
      <protection locked="0"/>
    </xf>
    <xf numFmtId="49" fontId="3" fillId="0" borderId="10" xfId="2" applyNumberFormat="1" applyFont="1" applyBorder="1" applyAlignment="1" applyProtection="1">
      <alignment horizontal="left"/>
      <protection locked="0"/>
    </xf>
    <xf numFmtId="49" fontId="3" fillId="0" borderId="28" xfId="2" applyNumberFormat="1" applyFont="1" applyBorder="1" applyAlignment="1" applyProtection="1">
      <alignment horizontal="centerContinuous"/>
      <protection locked="0"/>
    </xf>
    <xf numFmtId="7" fontId="3" fillId="0" borderId="23" xfId="2" applyNumberFormat="1" applyFont="1" applyBorder="1" applyProtection="1"/>
    <xf numFmtId="49" fontId="6" fillId="0" borderId="29" xfId="2" applyFont="1" applyBorder="1" applyAlignment="1" applyProtection="1">
      <alignment horizontal="left"/>
    </xf>
    <xf numFmtId="0" fontId="1" fillId="0" borderId="9" xfId="3" applyBorder="1" applyProtection="1"/>
    <xf numFmtId="49" fontId="3" fillId="0" borderId="9" xfId="2" applyFont="1" applyBorder="1" applyProtection="1"/>
    <xf numFmtId="5" fontId="3" fillId="0" borderId="9" xfId="2" applyNumberFormat="1" applyFont="1" applyBorder="1" applyAlignment="1" applyProtection="1">
      <alignment horizontal="right"/>
    </xf>
    <xf numFmtId="10" fontId="2" fillId="0" borderId="30" xfId="2" applyNumberFormat="1" applyFont="1" applyBorder="1" applyProtection="1">
      <protection locked="0"/>
    </xf>
    <xf numFmtId="49" fontId="2" fillId="1" borderId="31" xfId="2" applyFont="1" applyFill="1" applyBorder="1" applyAlignment="1" applyProtection="1">
      <alignment horizontal="centerContinuous"/>
    </xf>
    <xf numFmtId="49" fontId="2" fillId="1" borderId="0" xfId="2" applyFont="1" applyFill="1" applyBorder="1" applyAlignment="1" applyProtection="1">
      <alignment horizontal="centerContinuous"/>
    </xf>
    <xf numFmtId="49" fontId="2" fillId="1" borderId="27" xfId="2" applyFont="1" applyFill="1" applyBorder="1" applyAlignment="1" applyProtection="1">
      <alignment horizontal="centerContinuous"/>
    </xf>
    <xf numFmtId="49" fontId="2" fillId="2" borderId="11" xfId="2" applyFont="1" applyFill="1" applyBorder="1" applyAlignment="1" applyProtection="1">
      <alignment horizontal="centerContinuous"/>
    </xf>
    <xf numFmtId="49" fontId="2" fillId="0" borderId="10" xfId="2" applyFont="1" applyBorder="1" applyAlignment="1" applyProtection="1">
      <alignment horizontal="right"/>
    </xf>
    <xf numFmtId="49" fontId="2" fillId="0" borderId="29" xfId="2" applyFont="1" applyBorder="1" applyAlignment="1" applyProtection="1">
      <alignment horizontal="left"/>
    </xf>
    <xf numFmtId="49" fontId="2" fillId="0" borderId="30" xfId="2" applyFont="1" applyBorder="1" applyProtection="1"/>
    <xf numFmtId="49" fontId="2" fillId="0" borderId="32" xfId="2" applyFont="1" applyBorder="1" applyAlignment="1" applyProtection="1">
      <alignment horizontal="centerContinuous" vertical="center"/>
    </xf>
    <xf numFmtId="49" fontId="2" fillId="0" borderId="15" xfId="2" applyFont="1" applyBorder="1" applyAlignment="1" applyProtection="1">
      <alignment horizontal="centerContinuous" vertical="center"/>
    </xf>
    <xf numFmtId="49" fontId="3" fillId="0" borderId="15" xfId="2" applyFont="1" applyBorder="1" applyAlignment="1" applyProtection="1">
      <alignment horizontal="centerContinuous"/>
    </xf>
    <xf numFmtId="0" fontId="3" fillId="0" borderId="26" xfId="2" applyNumberFormat="1" applyFont="1" applyBorder="1"/>
    <xf numFmtId="49" fontId="5" fillId="0" borderId="20" xfId="2" applyFont="1" applyBorder="1" applyAlignment="1" applyProtection="1">
      <alignment horizontal="right"/>
    </xf>
    <xf numFmtId="0" fontId="5" fillId="0" borderId="22" xfId="2" applyNumberFormat="1" applyFont="1" applyBorder="1" applyAlignment="1" applyProtection="1">
      <alignment horizontal="center"/>
      <protection locked="0"/>
    </xf>
    <xf numFmtId="0" fontId="5" fillId="0" borderId="23" xfId="2" applyNumberFormat="1" applyFont="1" applyBorder="1" applyAlignment="1" applyProtection="1">
      <alignment horizontal="center"/>
      <protection locked="0"/>
    </xf>
    <xf numFmtId="49" fontId="4" fillId="0" borderId="9" xfId="2" applyFont="1" applyBorder="1" applyProtection="1"/>
    <xf numFmtId="49" fontId="5" fillId="0" borderId="33" xfId="2" applyFont="1" applyBorder="1" applyAlignment="1" applyProtection="1">
      <alignment horizontal="right"/>
    </xf>
    <xf numFmtId="5" fontId="3" fillId="0" borderId="24" xfId="2" applyNumberFormat="1" applyFont="1" applyBorder="1" applyAlignment="1" applyProtection="1">
      <protection locked="0"/>
    </xf>
    <xf numFmtId="5" fontId="3" fillId="0" borderId="24" xfId="2" applyNumberFormat="1" applyFont="1" applyBorder="1" applyProtection="1">
      <protection locked="0"/>
    </xf>
    <xf numFmtId="5" fontId="3" fillId="0" borderId="25" xfId="2" applyNumberFormat="1" applyFont="1" applyBorder="1" applyProtection="1">
      <protection locked="0"/>
    </xf>
    <xf numFmtId="49" fontId="2" fillId="0" borderId="34" xfId="2" applyFont="1" applyBorder="1" applyProtection="1"/>
    <xf numFmtId="49" fontId="3" fillId="0" borderId="12" xfId="2" applyFont="1" applyBorder="1" applyProtection="1"/>
    <xf numFmtId="5" fontId="3" fillId="0" borderId="12" xfId="2" applyNumberFormat="1" applyFont="1" applyBorder="1" applyAlignment="1" applyProtection="1">
      <alignment horizontal="right"/>
    </xf>
    <xf numFmtId="5" fontId="3" fillId="0" borderId="18" xfId="2" applyNumberFormat="1" applyFont="1" applyBorder="1" applyAlignment="1" applyProtection="1">
      <alignment horizontal="right"/>
    </xf>
    <xf numFmtId="49" fontId="3" fillId="0" borderId="0" xfId="2" applyFont="1" applyBorder="1"/>
    <xf numFmtId="49" fontId="1" fillId="0" borderId="0" xfId="2"/>
    <xf numFmtId="44" fontId="4" fillId="0" borderId="24" xfId="2" applyNumberFormat="1" applyFont="1" applyBorder="1" applyAlignment="1" applyProtection="1">
      <alignment horizontal="left"/>
      <protection locked="0"/>
    </xf>
    <xf numFmtId="44" fontId="3" fillId="0" borderId="22" xfId="2" applyNumberFormat="1" applyFont="1" applyBorder="1" applyProtection="1">
      <protection locked="0"/>
    </xf>
    <xf numFmtId="44" fontId="3" fillId="0" borderId="24" xfId="2" applyNumberFormat="1" applyFont="1" applyBorder="1" applyAlignment="1" applyProtection="1">
      <protection locked="0"/>
    </xf>
    <xf numFmtId="37" fontId="3" fillId="0" borderId="22" xfId="2" applyNumberFormat="1" applyFont="1" applyBorder="1" applyAlignment="1" applyProtection="1">
      <alignment horizontal="center"/>
      <protection locked="0"/>
    </xf>
    <xf numFmtId="0" fontId="3" fillId="0" borderId="33" xfId="2" applyNumberFormat="1" applyFont="1" applyBorder="1" applyAlignment="1" applyProtection="1">
      <alignment horizontal="center"/>
      <protection locked="0"/>
    </xf>
    <xf numFmtId="44" fontId="2" fillId="0" borderId="35" xfId="1" applyFont="1" applyBorder="1" applyProtection="1"/>
    <xf numFmtId="9" fontId="1" fillId="0" borderId="9" xfId="4" applyBorder="1" applyProtection="1"/>
    <xf numFmtId="44" fontId="3" fillId="0" borderId="22" xfId="2" applyNumberFormat="1" applyFont="1" applyBorder="1" applyAlignment="1" applyProtection="1">
      <alignment horizontal="right"/>
      <protection locked="0"/>
    </xf>
    <xf numFmtId="37" fontId="4" fillId="0" borderId="24" xfId="2" applyNumberFormat="1" applyFont="1" applyBorder="1" applyAlignment="1" applyProtection="1">
      <alignment horizontal="center"/>
      <protection locked="0"/>
    </xf>
    <xf numFmtId="166" fontId="3" fillId="0" borderId="22" xfId="2" applyNumberFormat="1" applyFont="1" applyBorder="1" applyAlignment="1" applyProtection="1">
      <alignment horizontal="center"/>
      <protection locked="0"/>
    </xf>
    <xf numFmtId="166" fontId="3" fillId="0" borderId="23" xfId="2" applyNumberFormat="1" applyFont="1" applyBorder="1" applyAlignment="1" applyProtection="1">
      <alignment horizontal="center"/>
      <protection locked="0"/>
    </xf>
    <xf numFmtId="166" fontId="3" fillId="0" borderId="22" xfId="2" applyNumberFormat="1" applyFont="1" applyBorder="1" applyAlignment="1" applyProtection="1">
      <alignment horizontal="center"/>
    </xf>
    <xf numFmtId="166" fontId="3" fillId="0" borderId="23" xfId="2" applyNumberFormat="1" applyFont="1" applyBorder="1" applyAlignment="1" applyProtection="1">
      <alignment horizontal="center"/>
    </xf>
    <xf numFmtId="7" fontId="2" fillId="0" borderId="0" xfId="2" applyNumberFormat="1" applyFont="1" applyBorder="1" applyAlignment="1" applyProtection="1">
      <alignment horizontal="center" vertical="center"/>
      <protection locked="0"/>
    </xf>
    <xf numFmtId="49" fontId="2" fillId="2" borderId="2" xfId="2" applyNumberFormat="1" applyFont="1" applyFill="1" applyBorder="1" applyAlignment="1" applyProtection="1">
      <alignment horizontal="left" vertical="top"/>
      <protection locked="0"/>
    </xf>
    <xf numFmtId="7" fontId="3" fillId="3" borderId="0" xfId="2" applyNumberFormat="1" applyFont="1" applyFill="1" applyBorder="1" applyAlignment="1" applyProtection="1">
      <alignment horizontal="center"/>
      <protection locked="0"/>
    </xf>
    <xf numFmtId="0" fontId="8" fillId="4" borderId="22" xfId="3" applyNumberFormat="1" applyFont="1" applyFill="1" applyBorder="1" applyAlignment="1">
      <alignment horizontal="center" vertical="center"/>
    </xf>
    <xf numFmtId="0" fontId="8" fillId="4" borderId="22" xfId="2" applyNumberFormat="1" applyFont="1" applyFill="1" applyBorder="1" applyAlignment="1">
      <alignment horizontal="center" vertical="center"/>
    </xf>
    <xf numFmtId="0" fontId="8" fillId="4" borderId="22" xfId="3" applyNumberFormat="1" applyFont="1" applyFill="1" applyBorder="1" applyAlignment="1">
      <alignment horizontal="center"/>
    </xf>
    <xf numFmtId="0" fontId="8" fillId="4" borderId="22" xfId="3" applyNumberFormat="1" applyFont="1" applyFill="1" applyBorder="1" applyAlignment="1">
      <alignment horizontal="right"/>
    </xf>
    <xf numFmtId="0" fontId="8" fillId="4" borderId="22" xfId="2" applyNumberFormat="1" applyFont="1" applyFill="1" applyBorder="1" applyAlignment="1">
      <alignment horizontal="right"/>
    </xf>
    <xf numFmtId="0" fontId="8" fillId="4" borderId="22" xfId="2" applyNumberFormat="1" applyFont="1" applyFill="1" applyBorder="1" applyAlignment="1">
      <alignment horizontal="center"/>
    </xf>
    <xf numFmtId="0" fontId="8" fillId="4" borderId="22" xfId="2" applyNumberFormat="1" applyFont="1" applyFill="1" applyBorder="1" applyAlignment="1">
      <alignment horizontal="right" vertical="center"/>
    </xf>
    <xf numFmtId="0" fontId="8" fillId="4" borderId="36" xfId="3" applyNumberFormat="1" applyFont="1" applyFill="1" applyBorder="1" applyAlignment="1">
      <alignment horizontal="center"/>
    </xf>
    <xf numFmtId="0" fontId="8" fillId="4" borderId="36" xfId="3" applyNumberFormat="1" applyFont="1" applyFill="1" applyBorder="1" applyAlignment="1">
      <alignment horizontal="right"/>
    </xf>
    <xf numFmtId="0" fontId="8" fillId="4" borderId="36" xfId="2" applyNumberFormat="1" applyFont="1" applyFill="1" applyBorder="1" applyAlignment="1">
      <alignment horizontal="right"/>
    </xf>
    <xf numFmtId="7" fontId="2" fillId="5" borderId="37" xfId="2" applyNumberFormat="1" applyFont="1" applyFill="1" applyBorder="1" applyAlignment="1" applyProtection="1">
      <alignment horizontal="center"/>
      <protection locked="0"/>
    </xf>
    <xf numFmtId="1" fontId="2" fillId="5" borderId="37" xfId="2" applyNumberFormat="1" applyFont="1" applyFill="1" applyBorder="1" applyAlignment="1">
      <alignment horizontal="center"/>
    </xf>
    <xf numFmtId="167" fontId="2" fillId="5" borderId="37" xfId="2" applyNumberFormat="1" applyFont="1" applyFill="1" applyBorder="1" applyAlignment="1" applyProtection="1">
      <alignment horizontal="center"/>
      <protection locked="0"/>
    </xf>
    <xf numFmtId="37" fontId="3" fillId="4" borderId="0" xfId="2" applyNumberFormat="1" applyFont="1" applyFill="1" applyBorder="1" applyAlignment="1" applyProtection="1">
      <alignment horizontal="center"/>
      <protection locked="0"/>
    </xf>
    <xf numFmtId="37" fontId="2" fillId="4" borderId="0" xfId="2" applyNumberFormat="1" applyFont="1" applyFill="1" applyBorder="1" applyAlignment="1" applyProtection="1">
      <alignment horizontal="center"/>
      <protection locked="0"/>
    </xf>
    <xf numFmtId="7" fontId="3" fillId="4" borderId="0" xfId="2" applyNumberFormat="1" applyFont="1" applyFill="1" applyBorder="1" applyAlignment="1" applyProtection="1">
      <alignment horizontal="center"/>
      <protection locked="0"/>
    </xf>
    <xf numFmtId="7" fontId="2" fillId="4" borderId="0" xfId="2" applyNumberFormat="1" applyFont="1" applyFill="1" applyBorder="1" applyAlignment="1" applyProtection="1">
      <alignment horizontal="right"/>
      <protection locked="0"/>
    </xf>
    <xf numFmtId="167" fontId="2" fillId="4" borderId="0" xfId="2" applyNumberFormat="1" applyFont="1" applyFill="1" applyBorder="1" applyAlignment="1" applyProtection="1">
      <alignment horizontal="center"/>
      <protection locked="0"/>
    </xf>
    <xf numFmtId="0" fontId="2" fillId="0" borderId="7" xfId="2" applyNumberFormat="1" applyFont="1" applyBorder="1" applyAlignment="1" applyProtection="1">
      <alignment horizontal="left"/>
      <protection locked="0"/>
    </xf>
    <xf numFmtId="37" fontId="3" fillId="6" borderId="0" xfId="2" applyNumberFormat="1" applyFont="1" applyFill="1" applyBorder="1" applyAlignment="1" applyProtection="1">
      <alignment horizontal="center"/>
      <protection locked="0"/>
    </xf>
    <xf numFmtId="37" fontId="2" fillId="6" borderId="0" xfId="2" applyNumberFormat="1" applyFont="1" applyFill="1" applyBorder="1" applyAlignment="1" applyProtection="1">
      <alignment horizontal="center"/>
      <protection locked="0"/>
    </xf>
    <xf numFmtId="7" fontId="3" fillId="6" borderId="0" xfId="2" applyNumberFormat="1" applyFont="1" applyFill="1" applyBorder="1" applyAlignment="1" applyProtection="1">
      <alignment horizontal="center"/>
      <protection locked="0"/>
    </xf>
    <xf numFmtId="7" fontId="2" fillId="6" borderId="0" xfId="2" applyNumberFormat="1" applyFont="1" applyFill="1" applyBorder="1" applyAlignment="1" applyProtection="1">
      <alignment horizontal="right"/>
      <protection locked="0"/>
    </xf>
    <xf numFmtId="167" fontId="2" fillId="6" borderId="0" xfId="2" applyNumberFormat="1" applyFont="1" applyFill="1" applyBorder="1" applyAlignment="1" applyProtection="1">
      <alignment horizontal="center"/>
      <protection locked="0"/>
    </xf>
    <xf numFmtId="0" fontId="8" fillId="6" borderId="22" xfId="3" applyNumberFormat="1" applyFont="1" applyFill="1" applyBorder="1" applyAlignment="1">
      <alignment horizontal="center" vertical="center"/>
    </xf>
    <xf numFmtId="0" fontId="8" fillId="6" borderId="22" xfId="2" applyNumberFormat="1" applyFont="1" applyFill="1" applyBorder="1" applyAlignment="1">
      <alignment horizontal="center" vertical="center"/>
    </xf>
    <xf numFmtId="0" fontId="8" fillId="6" borderId="22" xfId="3" applyNumberFormat="1" applyFont="1" applyFill="1" applyBorder="1" applyAlignment="1">
      <alignment horizontal="center"/>
    </xf>
    <xf numFmtId="0" fontId="8" fillId="6" borderId="22" xfId="3" applyNumberFormat="1" applyFont="1" applyFill="1" applyBorder="1" applyAlignment="1">
      <alignment horizontal="right"/>
    </xf>
    <xf numFmtId="0" fontId="8" fillId="6" borderId="22" xfId="2" applyNumberFormat="1" applyFont="1" applyFill="1" applyBorder="1" applyAlignment="1">
      <alignment horizontal="right"/>
    </xf>
    <xf numFmtId="0" fontId="8" fillId="6" borderId="22" xfId="2" applyNumberFormat="1" applyFont="1" applyFill="1" applyBorder="1" applyAlignment="1">
      <alignment horizontal="center"/>
    </xf>
    <xf numFmtId="0" fontId="8" fillId="6" borderId="22" xfId="2" applyNumberFormat="1" applyFont="1" applyFill="1" applyBorder="1" applyAlignment="1">
      <alignment horizontal="right" vertical="center"/>
    </xf>
    <xf numFmtId="0" fontId="8" fillId="6" borderId="36" xfId="3" applyNumberFormat="1" applyFont="1" applyFill="1" applyBorder="1" applyAlignment="1">
      <alignment horizontal="center"/>
    </xf>
    <xf numFmtId="0" fontId="8" fillId="6" borderId="36" xfId="3" applyNumberFormat="1" applyFont="1" applyFill="1" applyBorder="1" applyAlignment="1">
      <alignment horizontal="right"/>
    </xf>
    <xf numFmtId="0" fontId="8" fillId="6" borderId="36" xfId="2" applyNumberFormat="1" applyFont="1" applyFill="1" applyBorder="1" applyAlignment="1">
      <alignment horizontal="right"/>
    </xf>
    <xf numFmtId="49" fontId="2" fillId="0" borderId="12" xfId="2" applyFont="1" applyBorder="1" applyAlignment="1" applyProtection="1">
      <alignment horizontal="center" vertical="top" wrapText="1"/>
      <protection locked="0"/>
    </xf>
    <xf numFmtId="5" fontId="2" fillId="0" borderId="4" xfId="2" applyNumberFormat="1" applyFont="1" applyBorder="1"/>
    <xf numFmtId="5" fontId="2" fillId="0" borderId="8" xfId="2" applyNumberFormat="1" applyFont="1" applyBorder="1"/>
    <xf numFmtId="5" fontId="2" fillId="0" borderId="38" xfId="2" applyNumberFormat="1" applyFont="1" applyBorder="1"/>
    <xf numFmtId="5" fontId="2" fillId="0" borderId="13" xfId="2" applyNumberFormat="1" applyFont="1" applyBorder="1"/>
    <xf numFmtId="49" fontId="4" fillId="0" borderId="31" xfId="2" applyFont="1" applyBorder="1"/>
    <xf numFmtId="5" fontId="2" fillId="0" borderId="39" xfId="2" applyNumberFormat="1" applyFont="1" applyBorder="1"/>
    <xf numFmtId="5" fontId="2" fillId="0" borderId="23" xfId="2" applyNumberFormat="1" applyFont="1" applyBorder="1"/>
    <xf numFmtId="0" fontId="1" fillId="0" borderId="31" xfId="3" applyBorder="1"/>
    <xf numFmtId="7" fontId="3" fillId="0" borderId="31" xfId="2" applyNumberFormat="1" applyFont="1" applyBorder="1"/>
    <xf numFmtId="14" fontId="5" fillId="2" borderId="40" xfId="2" applyNumberFormat="1" applyFont="1" applyFill="1" applyBorder="1" applyAlignment="1" applyProtection="1">
      <alignment horizontal="left" vertical="top"/>
    </xf>
    <xf numFmtId="49" fontId="3" fillId="2" borderId="35" xfId="2" applyNumberFormat="1" applyFont="1" applyFill="1" applyBorder="1" applyAlignment="1" applyProtection="1">
      <alignment horizontal="center" vertical="top"/>
      <protection locked="0"/>
    </xf>
    <xf numFmtId="49" fontId="3" fillId="0" borderId="40" xfId="2" applyFont="1" applyBorder="1" applyAlignment="1" applyProtection="1">
      <alignment horizontal="centerContinuous"/>
    </xf>
    <xf numFmtId="5" fontId="2" fillId="0" borderId="41" xfId="2" applyNumberFormat="1" applyFont="1" applyBorder="1"/>
    <xf numFmtId="5" fontId="2" fillId="0" borderId="42" xfId="2" applyNumberFormat="1" applyFont="1" applyBorder="1"/>
    <xf numFmtId="5" fontId="2" fillId="0" borderId="43" xfId="2" applyNumberFormat="1" applyFont="1" applyBorder="1"/>
    <xf numFmtId="49" fontId="2" fillId="6" borderId="18" xfId="2" applyFont="1" applyFill="1" applyBorder="1" applyAlignment="1" applyProtection="1">
      <alignment horizontal="center" vertical="top" wrapText="1"/>
      <protection locked="0"/>
    </xf>
    <xf numFmtId="166" fontId="3" fillId="6" borderId="22" xfId="2" applyNumberFormat="1" applyFont="1" applyFill="1" applyBorder="1" applyAlignment="1" applyProtection="1">
      <alignment horizontal="center"/>
      <protection locked="0"/>
    </xf>
    <xf numFmtId="166" fontId="3" fillId="6" borderId="22" xfId="2" applyNumberFormat="1" applyFont="1" applyFill="1" applyBorder="1" applyAlignment="1" applyProtection="1">
      <alignment horizontal="center"/>
    </xf>
    <xf numFmtId="44" fontId="3" fillId="6" borderId="22" xfId="2" applyNumberFormat="1" applyFont="1" applyFill="1" applyBorder="1" applyProtection="1">
      <protection locked="0"/>
    </xf>
    <xf numFmtId="7" fontId="3" fillId="6" borderId="24" xfId="2" applyNumberFormat="1" applyFont="1" applyFill="1" applyBorder="1" applyProtection="1"/>
    <xf numFmtId="37" fontId="3" fillId="0" borderId="0" xfId="2" applyNumberFormat="1" applyFont="1" applyFill="1" applyBorder="1" applyAlignment="1" applyProtection="1">
      <alignment horizontal="center"/>
      <protection locked="0"/>
    </xf>
    <xf numFmtId="1" fontId="4" fillId="0" borderId="0" xfId="2" applyNumberFormat="1" applyFont="1" applyFill="1" applyAlignment="1">
      <alignment horizontal="center"/>
    </xf>
    <xf numFmtId="7" fontId="3" fillId="0" borderId="0" xfId="2" applyNumberFormat="1" applyFont="1" applyFill="1" applyBorder="1" applyAlignment="1" applyProtection="1">
      <alignment horizontal="center"/>
      <protection locked="0"/>
    </xf>
    <xf numFmtId="0" fontId="3" fillId="0" borderId="44" xfId="2" applyNumberFormat="1" applyFont="1" applyBorder="1" applyAlignment="1" applyProtection="1">
      <alignment horizontal="left"/>
      <protection locked="0"/>
    </xf>
    <xf numFmtId="0" fontId="3" fillId="0" borderId="45" xfId="2" applyNumberFormat="1" applyFont="1" applyBorder="1" applyAlignment="1" applyProtection="1">
      <alignment horizontal="left"/>
      <protection locked="0"/>
    </xf>
    <xf numFmtId="0" fontId="3" fillId="0" borderId="46" xfId="2" applyNumberFormat="1" applyFont="1" applyBorder="1" applyProtection="1">
      <protection locked="0"/>
    </xf>
    <xf numFmtId="166" fontId="3" fillId="0" borderId="36" xfId="2" applyNumberFormat="1" applyFont="1" applyBorder="1" applyAlignment="1" applyProtection="1">
      <alignment horizontal="center"/>
      <protection locked="0"/>
    </xf>
    <xf numFmtId="166" fontId="3" fillId="0" borderId="39" xfId="2" applyNumberFormat="1" applyFont="1" applyBorder="1" applyAlignment="1" applyProtection="1">
      <alignment horizontal="center"/>
      <protection locked="0"/>
    </xf>
    <xf numFmtId="0" fontId="3" fillId="0" borderId="47" xfId="2" applyNumberFormat="1" applyFont="1" applyBorder="1" applyAlignment="1" applyProtection="1">
      <alignment horizontal="center"/>
      <protection locked="0"/>
    </xf>
    <xf numFmtId="0" fontId="2" fillId="0" borderId="9" xfId="2" applyNumberFormat="1" applyFont="1" applyBorder="1" applyAlignment="1" applyProtection="1">
      <alignment horizontal="left"/>
      <protection locked="0"/>
    </xf>
    <xf numFmtId="0" fontId="3" fillId="0" borderId="30" xfId="2" applyNumberFormat="1" applyFont="1" applyBorder="1" applyProtection="1">
      <protection locked="0"/>
    </xf>
    <xf numFmtId="166" fontId="3" fillId="0" borderId="48" xfId="2" applyNumberFormat="1" applyFont="1" applyBorder="1" applyAlignment="1" applyProtection="1">
      <alignment horizontal="center"/>
      <protection locked="0"/>
    </xf>
    <xf numFmtId="166" fontId="3" fillId="0" borderId="49" xfId="2" applyNumberFormat="1" applyFont="1" applyBorder="1" applyAlignment="1" applyProtection="1">
      <alignment horizontal="center"/>
      <protection locked="0"/>
    </xf>
    <xf numFmtId="0" fontId="3" fillId="0" borderId="50" xfId="2" applyNumberFormat="1" applyFont="1" applyBorder="1" applyAlignment="1" applyProtection="1">
      <alignment horizontal="left"/>
      <protection locked="0"/>
    </xf>
    <xf numFmtId="0" fontId="2" fillId="0" borderId="2" xfId="2" applyNumberFormat="1" applyFont="1" applyBorder="1" applyAlignment="1" applyProtection="1">
      <alignment horizontal="left"/>
      <protection locked="0"/>
    </xf>
    <xf numFmtId="0" fontId="3" fillId="0" borderId="3" xfId="2" applyNumberFormat="1" applyFont="1" applyBorder="1" applyProtection="1">
      <protection locked="0"/>
    </xf>
    <xf numFmtId="166" fontId="3" fillId="0" borderId="51" xfId="2" applyNumberFormat="1" applyFont="1" applyBorder="1" applyAlignment="1" applyProtection="1">
      <alignment horizontal="center"/>
      <protection locked="0"/>
    </xf>
    <xf numFmtId="166" fontId="3" fillId="0" borderId="41" xfId="2" applyNumberFormat="1" applyFont="1" applyBorder="1" applyAlignment="1" applyProtection="1">
      <alignment horizontal="center"/>
      <protection locked="0"/>
    </xf>
    <xf numFmtId="0" fontId="3" fillId="0" borderId="28" xfId="2" applyNumberFormat="1" applyFont="1" applyBorder="1" applyProtection="1">
      <protection locked="0"/>
    </xf>
    <xf numFmtId="166" fontId="3" fillId="0" borderId="24" xfId="2" applyNumberFormat="1" applyFont="1" applyBorder="1" applyAlignment="1" applyProtection="1">
      <alignment horizontal="center"/>
      <protection locked="0"/>
    </xf>
    <xf numFmtId="166" fontId="3" fillId="0" borderId="25" xfId="2" applyNumberFormat="1" applyFont="1" applyBorder="1" applyAlignment="1" applyProtection="1">
      <alignment horizontal="center"/>
      <protection locked="0"/>
    </xf>
    <xf numFmtId="166" fontId="3" fillId="6" borderId="36" xfId="2" applyNumberFormat="1" applyFont="1" applyFill="1" applyBorder="1" applyAlignment="1" applyProtection="1">
      <alignment horizontal="center"/>
      <protection locked="0"/>
    </xf>
    <xf numFmtId="166" fontId="3" fillId="6" borderId="48" xfId="2" applyNumberFormat="1" applyFont="1" applyFill="1" applyBorder="1" applyAlignment="1" applyProtection="1">
      <alignment horizontal="center"/>
      <protection locked="0"/>
    </xf>
    <xf numFmtId="166" fontId="3" fillId="6" borderId="51" xfId="2" applyNumberFormat="1" applyFont="1" applyFill="1" applyBorder="1" applyAlignment="1" applyProtection="1">
      <alignment horizontal="center"/>
      <protection locked="0"/>
    </xf>
    <xf numFmtId="166" fontId="3" fillId="6" borderId="24" xfId="2" applyNumberFormat="1" applyFont="1" applyFill="1" applyBorder="1" applyAlignment="1" applyProtection="1">
      <alignment horizontal="center"/>
      <protection locked="0"/>
    </xf>
    <xf numFmtId="10" fontId="3" fillId="0" borderId="30" xfId="2" applyNumberFormat="1" applyFont="1" applyBorder="1" applyProtection="1">
      <protection locked="0"/>
    </xf>
    <xf numFmtId="0" fontId="9" fillId="6" borderId="0" xfId="3" applyFont="1" applyFill="1" applyAlignment="1">
      <alignment horizontal="center" vertical="center"/>
    </xf>
    <xf numFmtId="1" fontId="3" fillId="0" borderId="31" xfId="2" applyNumberFormat="1" applyFont="1" applyBorder="1" applyAlignment="1" applyProtection="1">
      <alignment horizontal="center"/>
      <protection locked="0"/>
    </xf>
    <xf numFmtId="1" fontId="3" fillId="0" borderId="0" xfId="2" applyNumberFormat="1" applyFont="1" applyBorder="1" applyAlignment="1" applyProtection="1">
      <alignment horizontal="center"/>
      <protection locked="0"/>
    </xf>
    <xf numFmtId="0" fontId="9" fillId="4" borderId="0" xfId="3" applyFont="1" applyFill="1" applyAlignment="1">
      <alignment horizontal="center" vertical="center"/>
    </xf>
  </cellXfs>
  <cellStyles count="5">
    <cellStyle name="Currency" xfId="1" builtinId="4"/>
    <cellStyle name="Normal" xfId="0" builtinId="0"/>
    <cellStyle name="Normal_TASK1" xfId="2"/>
    <cellStyle name="Normal_Task2 (2)" xfId="3"/>
    <cellStyle name="Percent" xfId="4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checked="Checked" lockText="1" noThreeD="1"/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29</xdr:row>
      <xdr:rowOff>47625</xdr:rowOff>
    </xdr:from>
    <xdr:to>
      <xdr:col>13</xdr:col>
      <xdr:colOff>538163</xdr:colOff>
      <xdr:row>35</xdr:row>
      <xdr:rowOff>123825</xdr:rowOff>
    </xdr:to>
    <xdr:sp macro="" textlink="">
      <xdr:nvSpPr>
        <xdr:cNvPr id="1029" name="Text 8"/>
        <xdr:cNvSpPr txBox="1">
          <a:spLocks noChangeArrowheads="1"/>
        </xdr:cNvSpPr>
      </xdr:nvSpPr>
      <xdr:spPr bwMode="auto">
        <a:xfrm>
          <a:off x="4695825" y="4933950"/>
          <a:ext cx="3405188" cy="1209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COMMENTS: 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2</xdr:row>
          <xdr:rowOff>152400</xdr:rowOff>
        </xdr:from>
        <xdr:to>
          <xdr:col>5</xdr:col>
          <xdr:colOff>114300</xdr:colOff>
          <xdr:row>3</xdr:row>
          <xdr:rowOff>200025</xdr:rowOff>
        </xdr:to>
        <xdr:sp macro="" textlink="">
          <xdr:nvSpPr>
            <xdr:cNvPr id="1025" name="Check Box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133350</xdr:rowOff>
        </xdr:from>
        <xdr:to>
          <xdr:col>6</xdr:col>
          <xdr:colOff>104775</xdr:colOff>
          <xdr:row>4</xdr:row>
          <xdr:rowOff>9525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</xdr:row>
          <xdr:rowOff>114300</xdr:rowOff>
        </xdr:from>
        <xdr:to>
          <xdr:col>7</xdr:col>
          <xdr:colOff>104775</xdr:colOff>
          <xdr:row>4</xdr:row>
          <xdr:rowOff>28575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466725</xdr:colOff>
          <xdr:row>2</xdr:row>
          <xdr:rowOff>152400</xdr:rowOff>
        </xdr:from>
        <xdr:to>
          <xdr:col>8</xdr:col>
          <xdr:colOff>180975</xdr:colOff>
          <xdr:row>4</xdr:row>
          <xdr:rowOff>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29</xdr:row>
      <xdr:rowOff>47625</xdr:rowOff>
    </xdr:from>
    <xdr:to>
      <xdr:col>13</xdr:col>
      <xdr:colOff>561975</xdr:colOff>
      <xdr:row>35</xdr:row>
      <xdr:rowOff>123825</xdr:rowOff>
    </xdr:to>
    <xdr:sp macro="" textlink="">
      <xdr:nvSpPr>
        <xdr:cNvPr id="2" name="Text 8"/>
        <xdr:cNvSpPr txBox="1">
          <a:spLocks noChangeArrowheads="1"/>
        </xdr:cNvSpPr>
      </xdr:nvSpPr>
      <xdr:spPr bwMode="auto">
        <a:xfrm>
          <a:off x="4695825" y="4933950"/>
          <a:ext cx="3448050" cy="1200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27432" tIns="22860" rIns="0" bIns="0" anchor="t" upright="1"/>
        <a:lstStyle/>
        <a:p>
          <a:pPr algn="l" rtl="0">
            <a:defRPr sz="1000"/>
          </a:pPr>
          <a:r>
            <a:rPr lang="en-US" sz="1000" b="1" i="0" strike="noStrike">
              <a:solidFill>
                <a:srgbClr val="000000"/>
              </a:solidFill>
              <a:latin typeface="Arial"/>
              <a:cs typeface="Arial"/>
            </a:rPr>
            <a:t>COMMENTS: </a:t>
          </a:r>
          <a:endParaRPr lang="en-US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400050</xdr:colOff>
          <xdr:row>2</xdr:row>
          <xdr:rowOff>152400</xdr:rowOff>
        </xdr:from>
        <xdr:to>
          <xdr:col>5</xdr:col>
          <xdr:colOff>114300</xdr:colOff>
          <xdr:row>3</xdr:row>
          <xdr:rowOff>200025</xdr:rowOff>
        </xdr:to>
        <xdr:sp macro="" textlink="">
          <xdr:nvSpPr>
            <xdr:cNvPr id="6145" name="Check Box 1" hidden="1">
              <a:extLst>
                <a:ext uri="{63B3BB69-23CF-44E3-9099-C40C66FF867C}">
                  <a14:compatExt spid="_x0000_s6145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5</xdr:col>
          <xdr:colOff>390525</xdr:colOff>
          <xdr:row>2</xdr:row>
          <xdr:rowOff>133350</xdr:rowOff>
        </xdr:from>
        <xdr:to>
          <xdr:col>6</xdr:col>
          <xdr:colOff>104775</xdr:colOff>
          <xdr:row>4</xdr:row>
          <xdr:rowOff>9525</xdr:rowOff>
        </xdr:to>
        <xdr:sp macro="" textlink="">
          <xdr:nvSpPr>
            <xdr:cNvPr id="6146" name="Check Box 2" hidden="1">
              <a:extLst>
                <a:ext uri="{63B3BB69-23CF-44E3-9099-C40C66FF867C}">
                  <a14:compatExt spid="_x0000_s6146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390525</xdr:colOff>
          <xdr:row>2</xdr:row>
          <xdr:rowOff>114300</xdr:rowOff>
        </xdr:from>
        <xdr:to>
          <xdr:col>7</xdr:col>
          <xdr:colOff>104775</xdr:colOff>
          <xdr:row>4</xdr:row>
          <xdr:rowOff>28575</xdr:rowOff>
        </xdr:to>
        <xdr:sp macro="" textlink="">
          <xdr:nvSpPr>
            <xdr:cNvPr id="6147" name="Check Box 3" hidden="1">
              <a:extLst>
                <a:ext uri="{63B3BB69-23CF-44E3-9099-C40C66FF867C}">
                  <a14:compatExt spid="_x0000_s6147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466725</xdr:colOff>
          <xdr:row>2</xdr:row>
          <xdr:rowOff>152400</xdr:rowOff>
        </xdr:from>
        <xdr:to>
          <xdr:col>8</xdr:col>
          <xdr:colOff>180975</xdr:colOff>
          <xdr:row>4</xdr:row>
          <xdr:rowOff>0</xdr:rowOff>
        </xdr:to>
        <xdr:sp macro="" textlink="">
          <xdr:nvSpPr>
            <xdr:cNvPr id="6148" name="Check Box 4" hidden="1">
              <a:extLst>
                <a:ext uri="{63B3BB69-23CF-44E3-9099-C40C66FF867C}">
                  <a14:compatExt spid="_x0000_s6148"/>
                </a:ext>
              </a:extLst>
            </xdr:cNvPr>
            <xdr:cNvSpPr/>
          </xdr:nvSpPr>
          <xdr:spPr>
            <a:xfrm>
              <a:off x="0" y="0"/>
              <a:ext cx="0" cy="0"/>
            </a:xfrm>
            <a:prstGeom prst="rect">
              <a:avLst/>
            </a:prstGeom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8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7.xml"/><Relationship Id="rId5" Type="http://schemas.openxmlformats.org/officeDocument/2006/relationships/ctrlProp" Target="../ctrlProps/ctrlProp6.xml"/><Relationship Id="rId4" Type="http://schemas.openxmlformats.org/officeDocument/2006/relationships/ctrlProp" Target="../ctrlProps/ctrlProp5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0000"/>
    <pageSetUpPr fitToPage="1"/>
  </sheetPr>
  <dimension ref="A1:AB129"/>
  <sheetViews>
    <sheetView tabSelected="1" zoomScaleNormal="100" workbookViewId="0">
      <selection activeCell="E19" sqref="E19"/>
    </sheetView>
  </sheetViews>
  <sheetFormatPr defaultRowHeight="12.75" x14ac:dyDescent="0.2"/>
  <cols>
    <col min="1" max="1" width="7.85546875" style="136" customWidth="1"/>
    <col min="2" max="2" width="9" style="136" customWidth="1"/>
    <col min="3" max="3" width="9.42578125" style="136" customWidth="1"/>
    <col min="4" max="14" width="8.7109375" style="136" customWidth="1"/>
    <col min="15" max="15" width="9.28515625" style="136" customWidth="1"/>
    <col min="16" max="16" width="10" style="136" bestFit="1" customWidth="1"/>
    <col min="17" max="17" width="17" style="136" customWidth="1"/>
    <col min="18" max="18" width="9.28515625" style="136" customWidth="1"/>
    <col min="19" max="19" width="11.140625" style="136" customWidth="1"/>
    <col min="20" max="20" width="11.85546875" style="136" bestFit="1" customWidth="1"/>
    <col min="21" max="16384" width="9.140625" style="136"/>
  </cols>
  <sheetData>
    <row r="1" spans="1:28" s="6" customFormat="1" ht="13.5" thickBot="1" x14ac:dyDescent="0.25">
      <c r="A1" s="1"/>
      <c r="B1" s="2"/>
      <c r="C1" s="2"/>
      <c r="D1" s="2"/>
      <c r="E1" s="2"/>
      <c r="F1" s="3"/>
      <c r="G1" s="3" t="s">
        <v>4</v>
      </c>
      <c r="H1" s="3"/>
      <c r="I1" s="3"/>
      <c r="J1" s="2"/>
      <c r="K1" s="4"/>
      <c r="L1" s="4"/>
      <c r="M1" s="4"/>
      <c r="N1" s="4"/>
      <c r="O1" s="4"/>
      <c r="P1" s="4"/>
      <c r="Q1" s="4"/>
      <c r="R1" s="4"/>
      <c r="S1" s="4"/>
      <c r="T1" s="5"/>
      <c r="U1" s="5"/>
    </row>
    <row r="2" spans="1:28" s="6" customFormat="1" ht="15.75" customHeight="1" x14ac:dyDescent="0.2">
      <c r="A2" s="7" t="s">
        <v>5</v>
      </c>
      <c r="B2" s="8" t="s">
        <v>39</v>
      </c>
      <c r="C2" s="9"/>
      <c r="D2" s="10"/>
      <c r="E2" s="11"/>
      <c r="F2" s="12" t="s">
        <v>6</v>
      </c>
      <c r="G2" s="12"/>
      <c r="H2" s="151" t="s">
        <v>91</v>
      </c>
      <c r="I2" s="13"/>
      <c r="J2" s="13"/>
      <c r="K2" s="14"/>
      <c r="L2" s="13"/>
      <c r="M2" s="13" t="s">
        <v>0</v>
      </c>
      <c r="N2" s="15"/>
      <c r="O2" s="1"/>
      <c r="P2" s="1"/>
      <c r="Q2" s="1"/>
      <c r="R2" s="1"/>
      <c r="S2" s="1"/>
      <c r="T2" s="5"/>
      <c r="U2" s="5"/>
    </row>
    <row r="3" spans="1:28" s="6" customFormat="1" ht="16.5" customHeight="1" x14ac:dyDescent="0.2">
      <c r="A3" s="16" t="s">
        <v>7</v>
      </c>
      <c r="B3" s="17" t="s">
        <v>0</v>
      </c>
      <c r="C3" s="18" t="s">
        <v>8</v>
      </c>
      <c r="D3" s="19"/>
      <c r="E3" s="20" t="s">
        <v>49</v>
      </c>
      <c r="F3" s="21"/>
      <c r="G3" s="22"/>
      <c r="H3" s="22"/>
      <c r="I3" s="22"/>
      <c r="J3" s="22"/>
      <c r="K3" s="23"/>
      <c r="L3" s="24"/>
      <c r="M3" s="25" t="s">
        <v>9</v>
      </c>
      <c r="N3" s="197">
        <v>41824</v>
      </c>
      <c r="O3" s="1"/>
      <c r="P3" s="234" t="s">
        <v>52</v>
      </c>
      <c r="Q3" s="234"/>
      <c r="R3" s="234"/>
      <c r="S3" s="234"/>
      <c r="T3" s="5"/>
      <c r="U3" s="5"/>
    </row>
    <row r="4" spans="1:28" s="6" customFormat="1" ht="16.5" customHeight="1" thickBot="1" x14ac:dyDescent="0.25">
      <c r="A4" s="16" t="s">
        <v>10</v>
      </c>
      <c r="B4" s="26"/>
      <c r="C4" s="27" t="s">
        <v>11</v>
      </c>
      <c r="D4" s="28"/>
      <c r="E4" s="29" t="s">
        <v>12</v>
      </c>
      <c r="F4" s="29" t="s">
        <v>13</v>
      </c>
      <c r="G4" s="29" t="s">
        <v>14</v>
      </c>
      <c r="H4" s="30" t="s">
        <v>15</v>
      </c>
      <c r="I4" s="31"/>
      <c r="J4" s="32"/>
      <c r="K4" s="33" t="s">
        <v>16</v>
      </c>
      <c r="L4" s="34" t="s">
        <v>92</v>
      </c>
      <c r="M4" s="35"/>
      <c r="N4" s="198"/>
      <c r="O4" s="36"/>
      <c r="P4" s="37"/>
      <c r="Q4" s="37"/>
      <c r="R4" s="37"/>
      <c r="S4" s="37"/>
      <c r="T4" s="5"/>
      <c r="U4" s="5"/>
    </row>
    <row r="5" spans="1:28" s="6" customFormat="1" x14ac:dyDescent="0.2">
      <c r="A5" s="38" t="s">
        <v>17</v>
      </c>
      <c r="B5" s="39"/>
      <c r="C5" s="40"/>
      <c r="D5" s="41"/>
      <c r="E5" s="42"/>
      <c r="F5" s="42"/>
      <c r="G5" s="43" t="s">
        <v>18</v>
      </c>
      <c r="H5" s="42"/>
      <c r="I5" s="42"/>
      <c r="J5" s="42"/>
      <c r="K5" s="42"/>
      <c r="L5" s="42"/>
      <c r="M5" s="44"/>
      <c r="N5" s="199"/>
      <c r="O5" s="45"/>
      <c r="P5" s="45"/>
      <c r="Q5" s="45"/>
      <c r="R5" s="45"/>
      <c r="S5" s="45"/>
      <c r="T5" s="46"/>
      <c r="U5" s="46"/>
      <c r="V5" s="46"/>
      <c r="W5" s="46"/>
      <c r="X5" s="46"/>
      <c r="Y5" s="46"/>
      <c r="Z5" s="46"/>
      <c r="AA5" s="46"/>
      <c r="AB5" s="46"/>
    </row>
    <row r="6" spans="1:28" s="6" customFormat="1" ht="24" customHeight="1" thickBot="1" x14ac:dyDescent="0.25">
      <c r="A6" s="47" t="s">
        <v>19</v>
      </c>
      <c r="B6" s="48" t="s">
        <v>20</v>
      </c>
      <c r="C6" s="48"/>
      <c r="D6" s="49" t="s">
        <v>61</v>
      </c>
      <c r="E6" s="49" t="s">
        <v>62</v>
      </c>
      <c r="F6" s="49" t="s">
        <v>63</v>
      </c>
      <c r="G6" s="49" t="s">
        <v>64</v>
      </c>
      <c r="H6" s="203"/>
      <c r="I6" s="203"/>
      <c r="J6" s="49" t="s">
        <v>1</v>
      </c>
      <c r="K6" s="49" t="s">
        <v>42</v>
      </c>
      <c r="L6" s="49" t="s">
        <v>2</v>
      </c>
      <c r="M6" s="50" t="s">
        <v>85</v>
      </c>
      <c r="N6" s="50" t="s">
        <v>69</v>
      </c>
      <c r="O6" s="45"/>
      <c r="P6" s="150"/>
      <c r="Q6" s="150"/>
      <c r="R6" s="45"/>
      <c r="S6" s="177" t="s">
        <v>53</v>
      </c>
      <c r="T6" s="177" t="s">
        <v>54</v>
      </c>
      <c r="U6" s="178" t="s">
        <v>55</v>
      </c>
    </row>
    <row r="7" spans="1:28" s="56" customFormat="1" x14ac:dyDescent="0.2">
      <c r="A7" s="51"/>
      <c r="B7" s="171" t="s">
        <v>70</v>
      </c>
      <c r="C7" s="53"/>
      <c r="D7" s="146"/>
      <c r="E7" s="146"/>
      <c r="F7" s="146"/>
      <c r="G7" s="146"/>
      <c r="H7" s="204"/>
      <c r="I7" s="204"/>
      <c r="J7" s="146"/>
      <c r="K7" s="146"/>
      <c r="L7" s="146"/>
      <c r="M7" s="146"/>
      <c r="N7" s="147"/>
      <c r="O7" s="54"/>
      <c r="R7" s="54"/>
      <c r="S7" s="179">
        <v>1</v>
      </c>
      <c r="T7" s="180">
        <f>7.5*1</f>
        <v>7.5</v>
      </c>
      <c r="U7" s="181">
        <v>2.5</v>
      </c>
    </row>
    <row r="8" spans="1:28" s="56" customFormat="1" x14ac:dyDescent="0.2">
      <c r="A8" s="51"/>
      <c r="B8" s="52" t="s">
        <v>71</v>
      </c>
      <c r="C8" s="53"/>
      <c r="D8" s="146"/>
      <c r="E8" s="146">
        <v>4</v>
      </c>
      <c r="F8" s="146"/>
      <c r="G8" s="146"/>
      <c r="H8" s="204"/>
      <c r="I8" s="204"/>
      <c r="J8" s="146"/>
      <c r="K8" s="146"/>
      <c r="L8" s="146"/>
      <c r="M8" s="146"/>
      <c r="N8" s="147"/>
      <c r="O8" s="54"/>
      <c r="R8" s="54"/>
      <c r="S8" s="179">
        <v>2</v>
      </c>
      <c r="T8" s="180">
        <f>7.5*2</f>
        <v>15</v>
      </c>
      <c r="U8" s="181">
        <v>5</v>
      </c>
    </row>
    <row r="9" spans="1:28" s="56" customFormat="1" x14ac:dyDescent="0.2">
      <c r="A9" s="51"/>
      <c r="B9" s="52" t="s">
        <v>72</v>
      </c>
      <c r="C9" s="53"/>
      <c r="D9" s="146"/>
      <c r="E9" s="146"/>
      <c r="F9" s="146"/>
      <c r="G9" s="146"/>
      <c r="H9" s="204"/>
      <c r="I9" s="204"/>
      <c r="J9" s="146"/>
      <c r="K9" s="146"/>
      <c r="L9" s="146"/>
      <c r="M9" s="146"/>
      <c r="N9" s="147"/>
      <c r="O9" s="54"/>
      <c r="R9" s="54"/>
      <c r="S9" s="179">
        <v>3</v>
      </c>
      <c r="T9" s="180">
        <f>7.5*3</f>
        <v>22.5</v>
      </c>
      <c r="U9" s="181">
        <v>7.5</v>
      </c>
    </row>
    <row r="10" spans="1:28" s="56" customFormat="1" ht="13.5" thickBot="1" x14ac:dyDescent="0.25">
      <c r="A10" s="211" t="s">
        <v>0</v>
      </c>
      <c r="B10" s="212"/>
      <c r="C10" s="213"/>
      <c r="D10" s="214"/>
      <c r="E10" s="214"/>
      <c r="F10" s="214"/>
      <c r="G10" s="214"/>
      <c r="H10" s="229"/>
      <c r="I10" s="229"/>
      <c r="J10" s="214"/>
      <c r="K10" s="214"/>
      <c r="L10" s="214"/>
      <c r="M10" s="214"/>
      <c r="N10" s="215"/>
      <c r="O10" s="54"/>
      <c r="R10" s="54"/>
      <c r="S10" s="179">
        <v>4</v>
      </c>
      <c r="T10" s="180">
        <f>7.5*4</f>
        <v>30</v>
      </c>
      <c r="U10" s="181">
        <v>10</v>
      </c>
    </row>
    <row r="11" spans="1:28" s="56" customFormat="1" x14ac:dyDescent="0.2">
      <c r="A11" s="221" t="s">
        <v>0</v>
      </c>
      <c r="B11" s="222" t="s">
        <v>73</v>
      </c>
      <c r="C11" s="223"/>
      <c r="D11" s="224"/>
      <c r="E11" s="224"/>
      <c r="F11" s="224"/>
      <c r="G11" s="224"/>
      <c r="H11" s="231"/>
      <c r="I11" s="231"/>
      <c r="J11" s="224"/>
      <c r="K11" s="224"/>
      <c r="L11" s="224"/>
      <c r="M11" s="224"/>
      <c r="N11" s="225"/>
      <c r="P11" s="150" t="s">
        <v>83</v>
      </c>
      <c r="Q11" s="150" t="s">
        <v>47</v>
      </c>
      <c r="R11" s="54"/>
      <c r="S11" s="179">
        <v>5</v>
      </c>
      <c r="T11" s="180">
        <f>7.5*5</f>
        <v>37.5</v>
      </c>
      <c r="U11" s="181">
        <v>12.5</v>
      </c>
    </row>
    <row r="12" spans="1:28" s="56" customFormat="1" x14ac:dyDescent="0.2">
      <c r="A12" s="57"/>
      <c r="B12" s="52" t="s">
        <v>74</v>
      </c>
      <c r="C12" s="53"/>
      <c r="D12" s="146"/>
      <c r="E12" s="146"/>
      <c r="F12" s="146"/>
      <c r="G12" s="146"/>
      <c r="H12" s="204"/>
      <c r="I12" s="204"/>
      <c r="J12" s="146">
        <v>8</v>
      </c>
      <c r="K12" s="146"/>
      <c r="L12" s="146"/>
      <c r="M12" s="146"/>
      <c r="N12" s="147"/>
      <c r="P12" s="172">
        <f t="shared" ref="P12:P18" si="0">J12/7.5</f>
        <v>1.0666666666666667</v>
      </c>
      <c r="Q12" s="152"/>
      <c r="R12" s="54"/>
      <c r="S12" s="179">
        <v>6</v>
      </c>
      <c r="T12" s="180">
        <f>7.5*6</f>
        <v>45</v>
      </c>
      <c r="U12" s="181">
        <v>15</v>
      </c>
    </row>
    <row r="13" spans="1:28" s="56" customFormat="1" x14ac:dyDescent="0.2">
      <c r="A13" s="57"/>
      <c r="B13" s="52" t="s">
        <v>80</v>
      </c>
      <c r="C13" s="53"/>
      <c r="D13" s="146"/>
      <c r="E13" s="146">
        <v>2</v>
      </c>
      <c r="F13" s="146"/>
      <c r="G13" s="146"/>
      <c r="H13" s="204"/>
      <c r="I13" s="204"/>
      <c r="J13" s="146">
        <v>8</v>
      </c>
      <c r="K13" s="146">
        <v>2</v>
      </c>
      <c r="L13" s="146"/>
      <c r="M13" s="146"/>
      <c r="N13" s="147"/>
      <c r="P13" s="172">
        <f t="shared" si="0"/>
        <v>1.0666666666666667</v>
      </c>
      <c r="Q13" s="152"/>
      <c r="R13" s="54"/>
      <c r="S13" s="179">
        <v>7</v>
      </c>
      <c r="T13" s="180">
        <f>7.5*7</f>
        <v>52.5</v>
      </c>
      <c r="U13" s="181">
        <v>17.5</v>
      </c>
    </row>
    <row r="14" spans="1:28" s="56" customFormat="1" x14ac:dyDescent="0.2">
      <c r="A14" s="57"/>
      <c r="B14" s="52" t="s">
        <v>96</v>
      </c>
      <c r="C14" s="53"/>
      <c r="D14" s="146"/>
      <c r="E14" s="146">
        <v>2</v>
      </c>
      <c r="F14" s="146"/>
      <c r="G14" s="146"/>
      <c r="H14" s="204"/>
      <c r="I14" s="204"/>
      <c r="J14" s="146">
        <v>16</v>
      </c>
      <c r="K14" s="146">
        <v>4</v>
      </c>
      <c r="L14" s="146"/>
      <c r="M14" s="146"/>
      <c r="N14" s="147"/>
      <c r="P14" s="172">
        <f t="shared" si="0"/>
        <v>2.1333333333333333</v>
      </c>
      <c r="Q14" s="152"/>
      <c r="R14" s="54"/>
      <c r="S14" s="179">
        <v>8</v>
      </c>
      <c r="T14" s="180">
        <f>7.5*8</f>
        <v>60</v>
      </c>
      <c r="U14" s="181">
        <v>20</v>
      </c>
    </row>
    <row r="15" spans="1:28" s="56" customFormat="1" x14ac:dyDescent="0.2">
      <c r="A15" s="57"/>
      <c r="B15" s="52" t="s">
        <v>97</v>
      </c>
      <c r="C15" s="53"/>
      <c r="D15" s="146"/>
      <c r="E15" s="146"/>
      <c r="F15" s="146"/>
      <c r="G15" s="146"/>
      <c r="H15" s="204"/>
      <c r="I15" s="204"/>
      <c r="J15" s="146">
        <v>8</v>
      </c>
      <c r="K15" s="146">
        <v>2</v>
      </c>
      <c r="L15" s="146"/>
      <c r="M15" s="146"/>
      <c r="N15" s="147"/>
      <c r="P15" s="172">
        <f t="shared" si="0"/>
        <v>1.0666666666666667</v>
      </c>
      <c r="Q15" s="152"/>
      <c r="R15" s="54"/>
      <c r="S15" s="179">
        <v>9</v>
      </c>
      <c r="T15" s="180">
        <f>7.5*9</f>
        <v>67.5</v>
      </c>
      <c r="U15" s="181">
        <v>22.5</v>
      </c>
    </row>
    <row r="16" spans="1:28" s="56" customFormat="1" x14ac:dyDescent="0.2">
      <c r="A16" s="57"/>
      <c r="B16" s="52" t="s">
        <v>98</v>
      </c>
      <c r="C16" s="53"/>
      <c r="D16" s="146"/>
      <c r="E16" s="146">
        <v>1</v>
      </c>
      <c r="F16" s="146"/>
      <c r="G16" s="146"/>
      <c r="H16" s="204"/>
      <c r="I16" s="204"/>
      <c r="J16" s="146">
        <v>4</v>
      </c>
      <c r="K16" s="146"/>
      <c r="L16" s="146"/>
      <c r="M16" s="146"/>
      <c r="N16" s="147"/>
      <c r="P16" s="172">
        <f t="shared" si="0"/>
        <v>0.53333333333333333</v>
      </c>
      <c r="Q16" s="152"/>
      <c r="R16" s="54"/>
      <c r="S16" s="179">
        <v>10</v>
      </c>
      <c r="T16" s="180">
        <f>7.5*10</f>
        <v>75</v>
      </c>
      <c r="U16" s="181">
        <v>25</v>
      </c>
    </row>
    <row r="17" spans="1:21" s="56" customFormat="1" x14ac:dyDescent="0.2">
      <c r="A17" s="57"/>
      <c r="B17" s="52" t="s">
        <v>99</v>
      </c>
      <c r="C17" s="53"/>
      <c r="D17" s="146"/>
      <c r="E17" s="146">
        <v>4</v>
      </c>
      <c r="F17" s="146"/>
      <c r="G17" s="146"/>
      <c r="H17" s="204"/>
      <c r="I17" s="204"/>
      <c r="J17" s="146">
        <v>12</v>
      </c>
      <c r="K17" s="146">
        <v>4</v>
      </c>
      <c r="L17" s="146"/>
      <c r="M17" s="146"/>
      <c r="N17" s="147"/>
      <c r="P17" s="172">
        <f t="shared" si="0"/>
        <v>1.6</v>
      </c>
      <c r="Q17" s="152"/>
      <c r="R17" s="54"/>
      <c r="S17" s="182" t="s">
        <v>56</v>
      </c>
      <c r="T17" s="180">
        <f>7.5*11</f>
        <v>82.5</v>
      </c>
      <c r="U17" s="181">
        <v>27.5</v>
      </c>
    </row>
    <row r="18" spans="1:21" s="56" customFormat="1" ht="13.5" thickBot="1" x14ac:dyDescent="0.25">
      <c r="A18" s="141"/>
      <c r="B18" s="102"/>
      <c r="C18" s="226"/>
      <c r="D18" s="227"/>
      <c r="E18" s="227"/>
      <c r="F18" s="227"/>
      <c r="G18" s="227"/>
      <c r="H18" s="232"/>
      <c r="I18" s="232"/>
      <c r="J18" s="227"/>
      <c r="K18" s="227"/>
      <c r="L18" s="227"/>
      <c r="M18" s="227"/>
      <c r="N18" s="228"/>
      <c r="P18" s="172">
        <f t="shared" si="0"/>
        <v>0</v>
      </c>
      <c r="Q18" s="152"/>
      <c r="R18" s="54"/>
      <c r="S18" s="182" t="s">
        <v>57</v>
      </c>
      <c r="T18" s="180">
        <f>7.5*12</f>
        <v>90</v>
      </c>
      <c r="U18" s="181">
        <v>30</v>
      </c>
    </row>
    <row r="19" spans="1:21" s="56" customFormat="1" x14ac:dyDescent="0.2">
      <c r="A19" s="216"/>
      <c r="B19" s="217" t="s">
        <v>75</v>
      </c>
      <c r="C19" s="218"/>
      <c r="D19" s="219"/>
      <c r="E19" s="219"/>
      <c r="F19" s="219"/>
      <c r="G19" s="219"/>
      <c r="H19" s="230"/>
      <c r="I19" s="230"/>
      <c r="J19" s="219"/>
      <c r="K19" s="219"/>
      <c r="L19" s="219"/>
      <c r="M19" s="219"/>
      <c r="N19" s="220"/>
      <c r="P19" s="173">
        <f>SUM(P12:P18)</f>
        <v>7.4666666666666668</v>
      </c>
      <c r="Q19" s="174" t="s">
        <v>51</v>
      </c>
      <c r="R19" s="54"/>
      <c r="S19" s="177">
        <v>13</v>
      </c>
      <c r="T19" s="180">
        <f>7.5*13</f>
        <v>97.5</v>
      </c>
      <c r="U19" s="183">
        <v>32.5</v>
      </c>
    </row>
    <row r="20" spans="1:21" s="56" customFormat="1" x14ac:dyDescent="0.2">
      <c r="A20" s="57"/>
      <c r="B20" s="52" t="s">
        <v>76</v>
      </c>
      <c r="C20" s="53"/>
      <c r="D20" s="146"/>
      <c r="E20" s="146">
        <v>40</v>
      </c>
      <c r="F20" s="146"/>
      <c r="G20" s="146"/>
      <c r="H20" s="204"/>
      <c r="I20" s="204"/>
      <c r="J20" s="146"/>
      <c r="K20" s="146"/>
      <c r="L20" s="146"/>
      <c r="M20" s="146"/>
      <c r="N20" s="147"/>
      <c r="O20" s="54"/>
      <c r="R20" s="54"/>
      <c r="S20" s="179">
        <v>14</v>
      </c>
      <c r="T20" s="180">
        <f>7.5*14</f>
        <v>105</v>
      </c>
      <c r="U20" s="181">
        <v>35</v>
      </c>
    </row>
    <row r="21" spans="1:21" s="56" customFormat="1" ht="13.5" thickBot="1" x14ac:dyDescent="0.25">
      <c r="A21" s="57"/>
      <c r="B21" s="52" t="s">
        <v>77</v>
      </c>
      <c r="C21" s="53"/>
      <c r="D21" s="146"/>
      <c r="E21" s="146">
        <v>8</v>
      </c>
      <c r="F21" s="146"/>
      <c r="G21" s="146"/>
      <c r="H21" s="204"/>
      <c r="I21" s="204"/>
      <c r="J21" s="146"/>
      <c r="K21" s="146"/>
      <c r="L21" s="146"/>
      <c r="M21" s="146"/>
      <c r="N21" s="147"/>
      <c r="O21" s="54"/>
      <c r="P21" s="54"/>
      <c r="Q21" s="54"/>
      <c r="R21" s="54"/>
      <c r="S21" s="184">
        <v>15</v>
      </c>
      <c r="T21" s="185">
        <f>7.5*15</f>
        <v>112.5</v>
      </c>
      <c r="U21" s="186">
        <v>37.5</v>
      </c>
    </row>
    <row r="22" spans="1:21" s="56" customFormat="1" ht="12" thickBot="1" x14ac:dyDescent="0.25">
      <c r="A22" s="57"/>
      <c r="B22" s="52" t="s">
        <v>78</v>
      </c>
      <c r="C22" s="53"/>
      <c r="D22" s="146"/>
      <c r="E22" s="146">
        <v>4</v>
      </c>
      <c r="F22" s="146"/>
      <c r="G22" s="146"/>
      <c r="H22" s="204"/>
      <c r="I22" s="204"/>
      <c r="J22" s="146"/>
      <c r="K22" s="146"/>
      <c r="L22" s="146"/>
      <c r="M22" s="146"/>
      <c r="N22" s="147"/>
      <c r="O22" s="54"/>
      <c r="P22" s="54"/>
      <c r="Q22" s="54"/>
      <c r="R22" s="54"/>
      <c r="S22" s="163" t="s">
        <v>58</v>
      </c>
      <c r="T22" s="164" t="s">
        <v>54</v>
      </c>
      <c r="U22" s="164" t="s">
        <v>55</v>
      </c>
    </row>
    <row r="23" spans="1:21" s="56" customFormat="1" ht="12" thickBot="1" x14ac:dyDescent="0.25">
      <c r="A23" s="57"/>
      <c r="B23" s="52"/>
      <c r="C23" s="53"/>
      <c r="D23" s="146"/>
      <c r="E23" s="146"/>
      <c r="F23" s="146"/>
      <c r="G23" s="146"/>
      <c r="H23" s="204"/>
      <c r="I23" s="204"/>
      <c r="J23" s="146"/>
      <c r="K23" s="146"/>
      <c r="L23" s="146"/>
      <c r="M23" s="146"/>
      <c r="N23" s="147"/>
      <c r="O23" s="54"/>
      <c r="P23" s="54"/>
      <c r="Q23" s="54"/>
      <c r="R23" s="54"/>
      <c r="S23" s="165">
        <v>70</v>
      </c>
      <c r="T23" s="164">
        <f>S23*7.5</f>
        <v>525</v>
      </c>
      <c r="U23" s="164">
        <f>S23*2.5</f>
        <v>175</v>
      </c>
    </row>
    <row r="24" spans="1:21" s="56" customFormat="1" ht="11.25" x14ac:dyDescent="0.2">
      <c r="A24" s="57"/>
      <c r="B24" s="52" t="s">
        <v>79</v>
      </c>
      <c r="C24" s="53"/>
      <c r="D24" s="146"/>
      <c r="E24" s="146"/>
      <c r="F24" s="146"/>
      <c r="G24" s="146"/>
      <c r="H24" s="204"/>
      <c r="I24" s="204"/>
      <c r="J24" s="146"/>
      <c r="K24" s="146"/>
      <c r="L24" s="146"/>
      <c r="M24" s="146"/>
      <c r="N24" s="147"/>
      <c r="O24" s="54"/>
      <c r="P24" s="54"/>
      <c r="Q24" s="54"/>
      <c r="R24" s="54"/>
      <c r="S24" s="54"/>
      <c r="T24" s="55"/>
      <c r="U24" s="55"/>
    </row>
    <row r="25" spans="1:21" s="56" customFormat="1" ht="11.25" x14ac:dyDescent="0.2">
      <c r="A25" s="57"/>
      <c r="B25" s="52"/>
      <c r="C25" s="53"/>
      <c r="D25" s="146"/>
      <c r="E25" s="146"/>
      <c r="F25" s="146"/>
      <c r="G25" s="146"/>
      <c r="H25" s="204"/>
      <c r="I25" s="204"/>
      <c r="J25" s="146"/>
      <c r="K25" s="146"/>
      <c r="L25" s="146"/>
      <c r="M25" s="146"/>
      <c r="N25" s="147"/>
      <c r="O25" s="54"/>
      <c r="P25" s="54"/>
      <c r="Q25" s="54"/>
      <c r="R25" s="54"/>
      <c r="S25" s="54"/>
      <c r="T25" s="55"/>
      <c r="U25" s="55"/>
    </row>
    <row r="26" spans="1:21" s="56" customFormat="1" ht="11.25" x14ac:dyDescent="0.2">
      <c r="A26" s="57"/>
      <c r="B26" s="52"/>
      <c r="C26" s="53"/>
      <c r="D26" s="146"/>
      <c r="E26" s="146"/>
      <c r="F26" s="146"/>
      <c r="G26" s="146"/>
      <c r="H26" s="204"/>
      <c r="I26" s="204"/>
      <c r="J26" s="146"/>
      <c r="K26" s="146"/>
      <c r="L26" s="146"/>
      <c r="M26" s="146"/>
      <c r="N26" s="147"/>
      <c r="O26" s="54"/>
      <c r="P26" s="175" t="s">
        <v>43</v>
      </c>
      <c r="Q26" s="55"/>
      <c r="R26" s="55"/>
    </row>
    <row r="27" spans="1:21" s="62" customFormat="1" ht="11.25" x14ac:dyDescent="0.2">
      <c r="A27" s="58" t="s">
        <v>21</v>
      </c>
      <c r="B27" s="59"/>
      <c r="C27" s="60"/>
      <c r="D27" s="148">
        <f t="shared" ref="D27:M27" si="1">SUM(D7:D26)</f>
        <v>0</v>
      </c>
      <c r="E27" s="148">
        <f t="shared" si="1"/>
        <v>65</v>
      </c>
      <c r="F27" s="148">
        <f t="shared" si="1"/>
        <v>0</v>
      </c>
      <c r="G27" s="148">
        <f t="shared" si="1"/>
        <v>0</v>
      </c>
      <c r="H27" s="205">
        <f t="shared" si="1"/>
        <v>0</v>
      </c>
      <c r="I27" s="205">
        <f t="shared" si="1"/>
        <v>0</v>
      </c>
      <c r="J27" s="148">
        <f t="shared" si="1"/>
        <v>56</v>
      </c>
      <c r="K27" s="148">
        <f t="shared" si="1"/>
        <v>12</v>
      </c>
      <c r="L27" s="148">
        <f t="shared" si="1"/>
        <v>0</v>
      </c>
      <c r="M27" s="148">
        <f t="shared" si="1"/>
        <v>0</v>
      </c>
      <c r="N27" s="149">
        <f>SUM(N7:N26)</f>
        <v>0</v>
      </c>
      <c r="O27" s="54"/>
      <c r="P27" s="176">
        <f>SUM(D27:O27)</f>
        <v>133</v>
      </c>
      <c r="Q27" s="61"/>
      <c r="R27" s="61"/>
    </row>
    <row r="28" spans="1:21" s="6" customFormat="1" ht="11.25" x14ac:dyDescent="0.2">
      <c r="A28" s="63" t="s">
        <v>22</v>
      </c>
      <c r="B28" s="64"/>
      <c r="C28" s="65"/>
      <c r="D28" s="138">
        <v>75.569999999999993</v>
      </c>
      <c r="E28" s="138">
        <v>64.33</v>
      </c>
      <c r="F28" s="138">
        <v>56.37</v>
      </c>
      <c r="G28" s="138">
        <v>64.12</v>
      </c>
      <c r="H28" s="206"/>
      <c r="I28" s="206"/>
      <c r="J28" s="138">
        <v>139.18</v>
      </c>
      <c r="K28" s="138">
        <v>158.29</v>
      </c>
      <c r="L28" s="66">
        <v>50.21</v>
      </c>
      <c r="M28" s="67">
        <v>57.11</v>
      </c>
      <c r="N28" s="67">
        <v>57.11</v>
      </c>
      <c r="O28" s="54"/>
      <c r="P28" s="54"/>
      <c r="Q28" s="54"/>
      <c r="R28" s="54"/>
      <c r="S28" s="54"/>
      <c r="T28" s="5"/>
      <c r="U28" s="5"/>
    </row>
    <row r="29" spans="1:21" s="6" customFormat="1" ht="13.5" thickBot="1" x14ac:dyDescent="0.25">
      <c r="A29" s="63" t="s">
        <v>23</v>
      </c>
      <c r="B29" s="68"/>
      <c r="C29" s="65"/>
      <c r="D29" s="69">
        <f t="shared" ref="D29:M29" si="2">D27*D28</f>
        <v>0</v>
      </c>
      <c r="E29" s="69">
        <f t="shared" si="2"/>
        <v>4181.45</v>
      </c>
      <c r="F29" s="69">
        <f t="shared" si="2"/>
        <v>0</v>
      </c>
      <c r="G29" s="69">
        <f t="shared" si="2"/>
        <v>0</v>
      </c>
      <c r="H29" s="207">
        <f t="shared" si="2"/>
        <v>0</v>
      </c>
      <c r="I29" s="207">
        <f t="shared" si="2"/>
        <v>0</v>
      </c>
      <c r="J29" s="69">
        <f t="shared" si="2"/>
        <v>7794.08</v>
      </c>
      <c r="K29" s="69">
        <f t="shared" si="2"/>
        <v>1899.48</v>
      </c>
      <c r="L29" s="69">
        <f t="shared" si="2"/>
        <v>0</v>
      </c>
      <c r="M29" s="69">
        <f t="shared" si="2"/>
        <v>0</v>
      </c>
      <c r="N29" s="70">
        <f>N27*N28</f>
        <v>0</v>
      </c>
      <c r="O29" s="71"/>
      <c r="P29" s="71"/>
      <c r="Q29" s="71"/>
      <c r="R29" s="71"/>
      <c r="S29" s="71"/>
      <c r="T29" s="5"/>
      <c r="U29" s="5"/>
    </row>
    <row r="30" spans="1:21" s="6" customFormat="1" x14ac:dyDescent="0.2">
      <c r="A30" s="72"/>
      <c r="B30" s="73"/>
      <c r="C30" s="73"/>
      <c r="D30" s="74" t="s">
        <v>3</v>
      </c>
      <c r="E30" s="75"/>
      <c r="F30" s="74"/>
      <c r="G30" s="74"/>
      <c r="H30" s="76"/>
      <c r="I30" s="77"/>
      <c r="J30" s="77"/>
      <c r="K30" s="77"/>
      <c r="L30" s="77"/>
      <c r="M30" s="78"/>
      <c r="N30" s="78"/>
      <c r="O30" s="196"/>
      <c r="P30" s="80"/>
      <c r="Q30" s="80"/>
      <c r="R30" s="80"/>
      <c r="S30" s="80"/>
      <c r="T30" s="5"/>
      <c r="U30" s="5"/>
    </row>
    <row r="31" spans="1:21" s="6" customFormat="1" ht="24.75" customHeight="1" x14ac:dyDescent="0.2">
      <c r="A31" s="81" t="s">
        <v>24</v>
      </c>
      <c r="B31" s="82" t="s">
        <v>25</v>
      </c>
      <c r="C31" s="83"/>
      <c r="D31" s="84"/>
      <c r="E31" s="85"/>
      <c r="F31" s="86" t="s">
        <v>26</v>
      </c>
      <c r="G31" s="86" t="s">
        <v>27</v>
      </c>
      <c r="H31" s="87" t="s">
        <v>28</v>
      </c>
      <c r="I31" s="88"/>
      <c r="J31" s="88"/>
      <c r="K31" s="77"/>
      <c r="L31" s="77"/>
      <c r="M31" s="77"/>
      <c r="N31" s="89"/>
      <c r="O31" s="1"/>
      <c r="P31" s="1"/>
      <c r="Q31" s="1"/>
      <c r="U31" s="5"/>
    </row>
    <row r="32" spans="1:21" s="6" customFormat="1" x14ac:dyDescent="0.2">
      <c r="A32" s="57" t="s">
        <v>0</v>
      </c>
      <c r="B32" s="52" t="s">
        <v>46</v>
      </c>
      <c r="C32" s="90"/>
      <c r="D32" s="91"/>
      <c r="E32" s="92"/>
      <c r="F32" s="93">
        <v>3</v>
      </c>
      <c r="G32" s="144">
        <v>350</v>
      </c>
      <c r="H32" s="94">
        <f t="shared" ref="H32:H37" si="3">SUM(F32*G32)</f>
        <v>1050</v>
      </c>
      <c r="I32" s="88"/>
      <c r="J32" s="77"/>
      <c r="K32" s="77"/>
      <c r="L32" s="77"/>
      <c r="M32" s="77"/>
      <c r="N32" s="89"/>
      <c r="O32" s="1"/>
      <c r="P32" s="1"/>
      <c r="Q32" s="1"/>
      <c r="U32" s="5"/>
    </row>
    <row r="33" spans="1:21" s="6" customFormat="1" x14ac:dyDescent="0.2">
      <c r="A33" s="57"/>
      <c r="B33" s="52" t="s">
        <v>29</v>
      </c>
      <c r="C33" s="90"/>
      <c r="D33" s="91"/>
      <c r="E33" s="92"/>
      <c r="F33" s="93">
        <v>18</v>
      </c>
      <c r="G33" s="144">
        <v>60</v>
      </c>
      <c r="H33" s="94">
        <f t="shared" si="3"/>
        <v>1080</v>
      </c>
      <c r="I33" s="88"/>
      <c r="J33" s="77"/>
      <c r="K33" s="77"/>
      <c r="L33" s="77"/>
      <c r="M33" s="77"/>
      <c r="N33" s="77"/>
      <c r="O33" s="195"/>
      <c r="P33" s="1"/>
      <c r="Q33" s="1"/>
      <c r="U33" s="5"/>
    </row>
    <row r="34" spans="1:21" s="6" customFormat="1" x14ac:dyDescent="0.2">
      <c r="A34" s="57"/>
      <c r="B34" s="52" t="s">
        <v>30</v>
      </c>
      <c r="C34" s="90"/>
      <c r="D34" s="95"/>
      <c r="E34" s="96"/>
      <c r="F34" s="93">
        <v>6</v>
      </c>
      <c r="G34" s="144">
        <v>150</v>
      </c>
      <c r="H34" s="94">
        <f t="shared" si="3"/>
        <v>900</v>
      </c>
      <c r="I34" s="88"/>
      <c r="J34" s="77"/>
      <c r="K34" s="77"/>
      <c r="L34" s="77"/>
      <c r="M34" s="77"/>
      <c r="N34" s="77"/>
      <c r="O34" s="195"/>
      <c r="P34" s="1"/>
      <c r="Q34" s="1"/>
      <c r="U34" s="5"/>
    </row>
    <row r="35" spans="1:21" s="6" customFormat="1" x14ac:dyDescent="0.2">
      <c r="A35" s="57"/>
      <c r="B35" s="52" t="s">
        <v>95</v>
      </c>
      <c r="C35" s="90"/>
      <c r="D35" s="95"/>
      <c r="E35" s="96"/>
      <c r="F35" s="93">
        <v>1</v>
      </c>
      <c r="G35" s="144">
        <v>1250</v>
      </c>
      <c r="H35" s="94">
        <f t="shared" si="3"/>
        <v>1250</v>
      </c>
      <c r="I35" s="88"/>
      <c r="J35" s="77"/>
      <c r="K35" s="77"/>
      <c r="L35" s="77"/>
      <c r="M35" s="77"/>
      <c r="N35" s="77"/>
      <c r="O35" s="195"/>
      <c r="P35" s="1"/>
      <c r="Q35" s="1"/>
      <c r="U35" s="5"/>
    </row>
    <row r="36" spans="1:21" s="6" customFormat="1" ht="13.5" thickBot="1" x14ac:dyDescent="0.25">
      <c r="A36" s="57"/>
      <c r="B36" s="52" t="s">
        <v>93</v>
      </c>
      <c r="C36" s="90"/>
      <c r="D36" s="95"/>
      <c r="E36" s="96"/>
      <c r="F36" s="93">
        <v>18</v>
      </c>
      <c r="G36" s="144">
        <v>200</v>
      </c>
      <c r="H36" s="94">
        <f t="shared" si="3"/>
        <v>3600</v>
      </c>
      <c r="I36" s="88"/>
      <c r="J36" s="77"/>
      <c r="K36" s="77"/>
      <c r="L36" s="77"/>
      <c r="M36" s="77"/>
      <c r="N36" s="77"/>
      <c r="O36" s="195"/>
      <c r="P36" s="1"/>
      <c r="Q36" s="1"/>
      <c r="U36" s="5"/>
    </row>
    <row r="37" spans="1:21" s="6" customFormat="1" ht="13.5" thickBot="1" x14ac:dyDescent="0.25">
      <c r="A37" s="57"/>
      <c r="B37" s="102" t="s">
        <v>94</v>
      </c>
      <c r="C37" s="103"/>
      <c r="D37" s="104"/>
      <c r="E37" s="105"/>
      <c r="F37" s="93">
        <v>2</v>
      </c>
      <c r="G37" s="138">
        <v>750</v>
      </c>
      <c r="H37" s="106">
        <f t="shared" si="3"/>
        <v>1500</v>
      </c>
      <c r="I37" s="97" t="s">
        <v>31</v>
      </c>
      <c r="J37" s="98"/>
      <c r="K37" s="99"/>
      <c r="L37" s="100"/>
      <c r="M37" s="101"/>
      <c r="N37" s="188">
        <f>SUM(D29:N29)</f>
        <v>13875.009999999998</v>
      </c>
      <c r="O37" s="195"/>
      <c r="P37" s="1"/>
      <c r="Q37" s="1"/>
      <c r="U37" s="5"/>
    </row>
    <row r="38" spans="1:21" s="6" customFormat="1" ht="13.5" thickBot="1" x14ac:dyDescent="0.25">
      <c r="A38" s="141"/>
      <c r="B38" s="102"/>
      <c r="C38" s="103"/>
      <c r="D38" s="104"/>
      <c r="E38" s="105"/>
      <c r="F38" s="140"/>
      <c r="G38" s="66"/>
      <c r="H38" s="106"/>
      <c r="I38" s="107" t="s">
        <v>38</v>
      </c>
      <c r="J38" s="108"/>
      <c r="K38" s="109"/>
      <c r="L38" s="110"/>
      <c r="M38" s="111">
        <v>0</v>
      </c>
      <c r="N38" s="189">
        <f>N37*M38</f>
        <v>0</v>
      </c>
      <c r="O38" s="195"/>
      <c r="P38" s="1"/>
      <c r="Q38" s="1"/>
      <c r="U38" s="5"/>
    </row>
    <row r="39" spans="1:21" s="6" customFormat="1" ht="13.5" thickBot="1" x14ac:dyDescent="0.25">
      <c r="A39" s="112"/>
      <c r="B39" s="113"/>
      <c r="C39" s="113"/>
      <c r="D39" s="113"/>
      <c r="E39" s="114"/>
      <c r="F39" s="115"/>
      <c r="G39" s="116" t="s">
        <v>32</v>
      </c>
      <c r="H39" s="142">
        <f>SUM(H32:H38)</f>
        <v>9380</v>
      </c>
      <c r="I39" s="117" t="s">
        <v>33</v>
      </c>
      <c r="J39" s="108"/>
      <c r="K39" s="109"/>
      <c r="L39" s="110"/>
      <c r="M39" s="118"/>
      <c r="N39" s="194">
        <f>H39</f>
        <v>9380</v>
      </c>
      <c r="O39" s="1"/>
      <c r="P39" s="1"/>
      <c r="Q39" s="1"/>
      <c r="U39" s="5"/>
    </row>
    <row r="40" spans="1:21" s="6" customFormat="1" x14ac:dyDescent="0.2">
      <c r="A40" s="119" t="s">
        <v>34</v>
      </c>
      <c r="B40" s="120"/>
      <c r="C40" s="120"/>
      <c r="D40" s="120"/>
      <c r="E40" s="121"/>
      <c r="F40" s="121"/>
      <c r="G40" s="121"/>
      <c r="H40" s="122"/>
      <c r="I40" s="117" t="s">
        <v>35</v>
      </c>
      <c r="J40" s="108"/>
      <c r="K40" s="109"/>
      <c r="L40" s="110"/>
      <c r="M40" s="118"/>
      <c r="N40" s="193">
        <f>SUM(N37:N39)</f>
        <v>23255.01</v>
      </c>
      <c r="O40" s="1"/>
      <c r="P40" s="1"/>
      <c r="Q40" s="1"/>
      <c r="U40" s="5"/>
    </row>
    <row r="41" spans="1:21" s="6" customFormat="1" x14ac:dyDescent="0.2">
      <c r="A41" s="123" t="s">
        <v>5</v>
      </c>
      <c r="B41" s="124"/>
      <c r="C41" s="124"/>
      <c r="D41" s="124" t="s">
        <v>0</v>
      </c>
      <c r="E41" s="124"/>
      <c r="F41" s="124"/>
      <c r="G41" s="124"/>
      <c r="H41" s="125"/>
      <c r="I41" s="117" t="s">
        <v>50</v>
      </c>
      <c r="J41" s="143">
        <v>0.15</v>
      </c>
      <c r="K41" s="126"/>
      <c r="L41" s="126"/>
      <c r="M41" s="111" t="s">
        <v>0</v>
      </c>
      <c r="N41" s="190">
        <f>J41*(N37+N38+N39)</f>
        <v>3488.2514999999999</v>
      </c>
      <c r="O41" s="192"/>
      <c r="P41" s="5"/>
      <c r="Q41" s="5"/>
      <c r="U41" s="5"/>
    </row>
    <row r="42" spans="1:21" s="6" customFormat="1" ht="13.5" thickBot="1" x14ac:dyDescent="0.25">
      <c r="A42" s="127" t="s">
        <v>36</v>
      </c>
      <c r="B42" s="137"/>
      <c r="C42" s="145"/>
      <c r="D42" s="139"/>
      <c r="E42" s="128"/>
      <c r="F42" s="128"/>
      <c r="G42" s="129"/>
      <c r="H42" s="130"/>
      <c r="I42" s="131" t="s">
        <v>40</v>
      </c>
      <c r="J42" s="28"/>
      <c r="K42" s="132"/>
      <c r="L42" s="133"/>
      <c r="M42" s="134"/>
      <c r="N42" s="191">
        <f>N40+N41</f>
        <v>26743.261499999997</v>
      </c>
      <c r="O42" s="192"/>
      <c r="P42" s="5"/>
      <c r="Q42" s="5"/>
      <c r="U42" s="5"/>
    </row>
    <row r="43" spans="1:21" s="6" customForma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5"/>
      <c r="P43" s="5"/>
      <c r="Q43" s="5"/>
      <c r="U43" s="5"/>
    </row>
    <row r="44" spans="1:21" s="6" customFormat="1" ht="11.25" x14ac:dyDescent="0.2">
      <c r="A44" s="135" t="s">
        <v>37</v>
      </c>
      <c r="B44" s="135"/>
      <c r="C44" s="135"/>
      <c r="D44" s="135"/>
      <c r="E44" s="135"/>
      <c r="F44" s="135"/>
      <c r="G44" s="135"/>
      <c r="H44" s="135"/>
      <c r="I44" s="135"/>
      <c r="J44" s="13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s="6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s="6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s="6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s="6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s="6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s="6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s="6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s="6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s="6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s="6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6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6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6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2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</sheetData>
  <mergeCells count="1">
    <mergeCell ref="P3:S3"/>
  </mergeCells>
  <phoneticPr fontId="4" type="noConversion"/>
  <pageMargins left="0.38" right="0.75" top="0.44" bottom="0.22" header="0.37" footer="0.2"/>
  <pageSetup scale="98" orientation="landscape" r:id="rId1"/>
  <headerFooter alignWithMargins="0">
    <oddFooter>&amp;L&amp;F&amp;R&amp;D</oddFooter>
  </headerFooter>
  <ignoredErrors>
    <ignoredError sqref="S17:S1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Check Box 1">
              <controlPr defaultSize="0" autoFill="0" autoLine="0" autoPict="0">
                <anchor moveWithCells="1">
                  <from>
                    <xdr:col>4</xdr:col>
                    <xdr:colOff>400050</xdr:colOff>
                    <xdr:row>2</xdr:row>
                    <xdr:rowOff>152400</xdr:rowOff>
                  </from>
                  <to>
                    <xdr:col>5</xdr:col>
                    <xdr:colOff>114300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Check Box 2">
              <controlPr defaultSize="0" autoFill="0" autoLine="0" autoPict="0">
                <anchor moveWithCells="1">
                  <from>
                    <xdr:col>5</xdr:col>
                    <xdr:colOff>390525</xdr:colOff>
                    <xdr:row>2</xdr:row>
                    <xdr:rowOff>133350</xdr:rowOff>
                  </from>
                  <to>
                    <xdr:col>6</xdr:col>
                    <xdr:colOff>104775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6" name="Check Box 3">
              <controlPr defaultSize="0" autoFill="0" autoLine="0" autoPict="0">
                <anchor moveWithCells="1">
                  <from>
                    <xdr:col>6</xdr:col>
                    <xdr:colOff>390525</xdr:colOff>
                    <xdr:row>2</xdr:row>
                    <xdr:rowOff>114300</xdr:rowOff>
                  </from>
                  <to>
                    <xdr:col>7</xdr:col>
                    <xdr:colOff>104775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7" name="Check Box 4">
              <controlPr defaultSize="0" autoFill="0" autoLine="0" autoPict="0">
                <anchor moveWithCells="1">
                  <from>
                    <xdr:col>7</xdr:col>
                    <xdr:colOff>466725</xdr:colOff>
                    <xdr:row>2</xdr:row>
                    <xdr:rowOff>152400</xdr:rowOff>
                  </from>
                  <to>
                    <xdr:col>8</xdr:col>
                    <xdr:colOff>180975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  <pageSetUpPr fitToPage="1"/>
  </sheetPr>
  <dimension ref="A1:AB129"/>
  <sheetViews>
    <sheetView zoomScaleNormal="100" workbookViewId="0">
      <selection activeCell="Q45" sqref="Q45"/>
    </sheetView>
  </sheetViews>
  <sheetFormatPr defaultRowHeight="12.75" x14ac:dyDescent="0.2"/>
  <cols>
    <col min="1" max="1" width="7.85546875" style="136" customWidth="1"/>
    <col min="2" max="2" width="9" style="136" customWidth="1"/>
    <col min="3" max="3" width="9.42578125" style="136" customWidth="1"/>
    <col min="4" max="12" width="8.7109375" style="136" customWidth="1"/>
    <col min="13" max="14" width="9" style="136" customWidth="1"/>
    <col min="15" max="15" width="9.28515625" style="136" customWidth="1"/>
    <col min="16" max="16" width="10" style="136" bestFit="1" customWidth="1"/>
    <col min="17" max="17" width="17" style="136" customWidth="1"/>
    <col min="18" max="18" width="9.28515625" style="136" customWidth="1"/>
    <col min="19" max="19" width="11.140625" style="136" customWidth="1"/>
    <col min="20" max="20" width="11.85546875" style="136" bestFit="1" customWidth="1"/>
    <col min="21" max="16384" width="9.140625" style="136"/>
  </cols>
  <sheetData>
    <row r="1" spans="1:28" s="6" customFormat="1" ht="13.5" thickBot="1" x14ac:dyDescent="0.25">
      <c r="A1" s="1"/>
      <c r="B1" s="2"/>
      <c r="C1" s="2"/>
      <c r="D1" s="2"/>
      <c r="E1" s="2"/>
      <c r="F1" s="3"/>
      <c r="G1" s="3" t="s">
        <v>4</v>
      </c>
      <c r="H1" s="3"/>
      <c r="I1" s="3"/>
      <c r="J1" s="2"/>
      <c r="K1" s="4"/>
      <c r="L1" s="4"/>
      <c r="M1" s="4"/>
      <c r="N1" s="4"/>
      <c r="O1" s="4"/>
      <c r="P1" s="4"/>
      <c r="Q1" s="4"/>
      <c r="R1" s="4"/>
      <c r="S1" s="4"/>
      <c r="T1" s="5"/>
      <c r="U1" s="5"/>
    </row>
    <row r="2" spans="1:28" s="6" customFormat="1" ht="15.75" customHeight="1" x14ac:dyDescent="0.2">
      <c r="A2" s="7" t="s">
        <v>5</v>
      </c>
      <c r="B2" s="151"/>
      <c r="C2" s="9"/>
      <c r="D2" s="10"/>
      <c r="E2" s="11"/>
      <c r="F2" s="12" t="s">
        <v>6</v>
      </c>
      <c r="G2" s="12"/>
      <c r="H2" s="151"/>
      <c r="I2" s="13"/>
      <c r="J2" s="13"/>
      <c r="K2" s="14"/>
      <c r="L2" s="13"/>
      <c r="M2" s="13" t="s">
        <v>0</v>
      </c>
      <c r="N2" s="15"/>
      <c r="O2" s="1"/>
      <c r="P2" s="1"/>
      <c r="Q2" s="1"/>
      <c r="R2" s="1"/>
      <c r="S2" s="1"/>
      <c r="T2" s="5"/>
      <c r="U2" s="5"/>
    </row>
    <row r="3" spans="1:28" s="6" customFormat="1" ht="16.5" customHeight="1" x14ac:dyDescent="0.2">
      <c r="A3" s="16" t="s">
        <v>7</v>
      </c>
      <c r="B3" s="17" t="s">
        <v>0</v>
      </c>
      <c r="C3" s="18" t="s">
        <v>8</v>
      </c>
      <c r="D3" s="19"/>
      <c r="E3" s="20" t="s">
        <v>49</v>
      </c>
      <c r="F3" s="21"/>
      <c r="G3" s="22"/>
      <c r="H3" s="22"/>
      <c r="I3" s="22"/>
      <c r="J3" s="22"/>
      <c r="K3" s="23"/>
      <c r="L3" s="24"/>
      <c r="M3" s="25" t="s">
        <v>9</v>
      </c>
      <c r="N3" s="197"/>
      <c r="O3" s="1"/>
      <c r="P3" s="237" t="s">
        <v>59</v>
      </c>
      <c r="Q3" s="237"/>
      <c r="R3" s="237"/>
      <c r="S3" s="237"/>
      <c r="T3" s="5"/>
      <c r="U3" s="5"/>
    </row>
    <row r="4" spans="1:28" s="6" customFormat="1" ht="16.5" customHeight="1" thickBot="1" x14ac:dyDescent="0.25">
      <c r="A4" s="16" t="s">
        <v>10</v>
      </c>
      <c r="B4" s="26"/>
      <c r="C4" s="27" t="s">
        <v>11</v>
      </c>
      <c r="D4" s="28"/>
      <c r="E4" s="29" t="s">
        <v>12</v>
      </c>
      <c r="F4" s="29" t="s">
        <v>13</v>
      </c>
      <c r="G4" s="29" t="s">
        <v>14</v>
      </c>
      <c r="H4" s="30" t="s">
        <v>15</v>
      </c>
      <c r="I4" s="31"/>
      <c r="J4" s="32"/>
      <c r="K4" s="33" t="s">
        <v>16</v>
      </c>
      <c r="L4" s="34" t="s">
        <v>48</v>
      </c>
      <c r="M4" s="35"/>
      <c r="N4" s="198"/>
      <c r="O4" s="36"/>
      <c r="P4" s="37"/>
      <c r="Q4" s="37"/>
      <c r="R4" s="37"/>
      <c r="S4" s="37"/>
      <c r="T4" s="5"/>
      <c r="U4" s="5"/>
    </row>
    <row r="5" spans="1:28" s="6" customFormat="1" x14ac:dyDescent="0.2">
      <c r="A5" s="38" t="s">
        <v>17</v>
      </c>
      <c r="B5" s="39"/>
      <c r="C5" s="40"/>
      <c r="D5" s="41"/>
      <c r="E5" s="42"/>
      <c r="F5" s="42"/>
      <c r="G5" s="43" t="s">
        <v>18</v>
      </c>
      <c r="H5" s="42"/>
      <c r="I5" s="42"/>
      <c r="J5" s="42"/>
      <c r="K5" s="42"/>
      <c r="L5" s="42"/>
      <c r="M5" s="44"/>
      <c r="N5" s="199"/>
      <c r="O5" s="45"/>
      <c r="P5" s="45"/>
      <c r="Q5" s="45"/>
      <c r="R5" s="45"/>
      <c r="S5" s="45"/>
      <c r="T5" s="46"/>
      <c r="U5" s="46"/>
      <c r="V5" s="46"/>
      <c r="W5" s="46"/>
      <c r="X5" s="46"/>
      <c r="Y5" s="46"/>
      <c r="Z5" s="46"/>
      <c r="AA5" s="46"/>
      <c r="AB5" s="46"/>
    </row>
    <row r="6" spans="1:28" s="6" customFormat="1" ht="24" customHeight="1" thickBot="1" x14ac:dyDescent="0.25">
      <c r="A6" s="47" t="s">
        <v>19</v>
      </c>
      <c r="B6" s="48" t="s">
        <v>20</v>
      </c>
      <c r="C6" s="48"/>
      <c r="D6" s="49" t="s">
        <v>61</v>
      </c>
      <c r="E6" s="49" t="s">
        <v>62</v>
      </c>
      <c r="F6" s="49" t="s">
        <v>63</v>
      </c>
      <c r="G6" s="49" t="s">
        <v>64</v>
      </c>
      <c r="H6" s="49" t="s">
        <v>65</v>
      </c>
      <c r="I6" s="49" t="s">
        <v>66</v>
      </c>
      <c r="J6" s="49" t="s">
        <v>67</v>
      </c>
      <c r="K6" s="49" t="s">
        <v>68</v>
      </c>
      <c r="L6" s="49" t="s">
        <v>86</v>
      </c>
      <c r="M6" s="187" t="s">
        <v>87</v>
      </c>
      <c r="N6" s="50" t="s">
        <v>69</v>
      </c>
      <c r="O6" s="150"/>
      <c r="P6" s="150"/>
      <c r="Q6" s="150"/>
      <c r="R6" s="45"/>
      <c r="S6" s="153" t="s">
        <v>53</v>
      </c>
      <c r="T6" s="153" t="s">
        <v>54</v>
      </c>
      <c r="U6" s="154" t="s">
        <v>55</v>
      </c>
    </row>
    <row r="7" spans="1:28" s="56" customFormat="1" x14ac:dyDescent="0.2">
      <c r="A7" s="51"/>
      <c r="B7" s="171" t="s">
        <v>70</v>
      </c>
      <c r="C7" s="53"/>
      <c r="D7" s="146"/>
      <c r="E7" s="146"/>
      <c r="F7" s="146"/>
      <c r="G7" s="146"/>
      <c r="H7" s="146"/>
      <c r="I7" s="146"/>
      <c r="J7" s="146"/>
      <c r="K7" s="146"/>
      <c r="L7" s="146"/>
      <c r="M7" s="146"/>
      <c r="N7" s="147"/>
      <c r="O7" s="208"/>
      <c r="P7" s="208"/>
      <c r="Q7" s="209"/>
      <c r="R7" s="54"/>
      <c r="S7" s="155">
        <v>1</v>
      </c>
      <c r="T7" s="156">
        <f>8*1</f>
        <v>8</v>
      </c>
      <c r="U7" s="157">
        <v>2</v>
      </c>
    </row>
    <row r="8" spans="1:28" s="56" customFormat="1" x14ac:dyDescent="0.2">
      <c r="A8" s="51"/>
      <c r="B8" s="52" t="s">
        <v>71</v>
      </c>
      <c r="C8" s="53"/>
      <c r="D8" s="146"/>
      <c r="E8" s="146"/>
      <c r="F8" s="146"/>
      <c r="G8" s="146"/>
      <c r="H8" s="146"/>
      <c r="I8" s="146"/>
      <c r="J8" s="146"/>
      <c r="K8" s="146"/>
      <c r="L8" s="146"/>
      <c r="M8" s="146"/>
      <c r="N8" s="147"/>
      <c r="O8" s="208"/>
      <c r="P8" s="208"/>
      <c r="Q8" s="210"/>
      <c r="R8" s="54"/>
      <c r="S8" s="155">
        <v>2</v>
      </c>
      <c r="T8" s="156">
        <f>8*2</f>
        <v>16</v>
      </c>
      <c r="U8" s="157">
        <v>4</v>
      </c>
    </row>
    <row r="9" spans="1:28" s="56" customFormat="1" x14ac:dyDescent="0.2">
      <c r="A9" s="51"/>
      <c r="B9" s="52" t="s">
        <v>72</v>
      </c>
      <c r="C9" s="53"/>
      <c r="D9" s="146"/>
      <c r="E9" s="146"/>
      <c r="F9" s="146"/>
      <c r="G9" s="146"/>
      <c r="H9" s="146"/>
      <c r="I9" s="146"/>
      <c r="J9" s="146"/>
      <c r="K9" s="146"/>
      <c r="L9" s="146"/>
      <c r="M9" s="146"/>
      <c r="N9" s="147"/>
      <c r="O9" s="208"/>
      <c r="P9" s="208"/>
      <c r="Q9" s="210"/>
      <c r="R9" s="54"/>
      <c r="S9" s="155">
        <v>3</v>
      </c>
      <c r="T9" s="156">
        <f>8*3</f>
        <v>24</v>
      </c>
      <c r="U9" s="157">
        <v>6</v>
      </c>
    </row>
    <row r="10" spans="1:28" s="56" customFormat="1" ht="13.5" thickBot="1" x14ac:dyDescent="0.25">
      <c r="A10" s="211" t="s">
        <v>0</v>
      </c>
      <c r="B10" s="212"/>
      <c r="C10" s="213"/>
      <c r="D10" s="214"/>
      <c r="E10" s="214"/>
      <c r="F10" s="214"/>
      <c r="G10" s="214"/>
      <c r="H10" s="214"/>
      <c r="I10" s="214"/>
      <c r="J10" s="214"/>
      <c r="K10" s="214"/>
      <c r="L10" s="214"/>
      <c r="M10" s="214"/>
      <c r="N10" s="215"/>
      <c r="O10" s="150"/>
      <c r="P10" s="150"/>
      <c r="Q10" s="150"/>
      <c r="R10" s="54"/>
      <c r="S10" s="155">
        <v>4</v>
      </c>
      <c r="T10" s="156">
        <f>8*4</f>
        <v>32</v>
      </c>
      <c r="U10" s="157">
        <v>8</v>
      </c>
    </row>
    <row r="11" spans="1:28" s="56" customFormat="1" x14ac:dyDescent="0.2">
      <c r="A11" s="221" t="s">
        <v>0</v>
      </c>
      <c r="B11" s="222" t="s">
        <v>73</v>
      </c>
      <c r="C11" s="223"/>
      <c r="D11" s="224"/>
      <c r="E11" s="224"/>
      <c r="F11" s="224"/>
      <c r="G11" s="224"/>
      <c r="H11" s="224"/>
      <c r="I11" s="224"/>
      <c r="J11" s="224"/>
      <c r="K11" s="224"/>
      <c r="L11" s="224"/>
      <c r="M11" s="224"/>
      <c r="N11" s="225"/>
      <c r="O11" s="150" t="s">
        <v>84</v>
      </c>
      <c r="P11" s="150" t="s">
        <v>83</v>
      </c>
      <c r="Q11" s="150" t="s">
        <v>47</v>
      </c>
      <c r="R11" s="54"/>
      <c r="S11" s="155">
        <v>5</v>
      </c>
      <c r="T11" s="156">
        <f>8*5</f>
        <v>40</v>
      </c>
      <c r="U11" s="157">
        <v>10</v>
      </c>
    </row>
    <row r="12" spans="1:28" s="56" customFormat="1" x14ac:dyDescent="0.2">
      <c r="A12" s="57"/>
      <c r="B12" s="52" t="s">
        <v>74</v>
      </c>
      <c r="C12" s="53"/>
      <c r="D12" s="146"/>
      <c r="E12" s="146"/>
      <c r="F12" s="146"/>
      <c r="G12" s="146"/>
      <c r="H12" s="146"/>
      <c r="I12" s="146"/>
      <c r="J12" s="146"/>
      <c r="K12" s="146"/>
      <c r="L12" s="146"/>
      <c r="M12" s="146"/>
      <c r="N12" s="147"/>
      <c r="O12" s="166">
        <f t="shared" ref="O12:O18" si="0">H12/8</f>
        <v>0</v>
      </c>
      <c r="P12" s="166">
        <f t="shared" ref="P12:P18" si="1">J12/8</f>
        <v>0</v>
      </c>
      <c r="Q12" s="152"/>
      <c r="R12" s="54"/>
      <c r="S12" s="155">
        <v>6</v>
      </c>
      <c r="T12" s="156">
        <v>48</v>
      </c>
      <c r="U12" s="157">
        <v>12</v>
      </c>
    </row>
    <row r="13" spans="1:28" s="56" customFormat="1" x14ac:dyDescent="0.2">
      <c r="A13" s="57"/>
      <c r="B13" s="52" t="s">
        <v>80</v>
      </c>
      <c r="C13" s="53"/>
      <c r="D13" s="146"/>
      <c r="E13" s="146"/>
      <c r="F13" s="146"/>
      <c r="G13" s="146"/>
      <c r="H13" s="146"/>
      <c r="I13" s="146"/>
      <c r="J13" s="146"/>
      <c r="K13" s="146"/>
      <c r="L13" s="146"/>
      <c r="M13" s="146"/>
      <c r="N13" s="147"/>
      <c r="O13" s="166">
        <f t="shared" si="0"/>
        <v>0</v>
      </c>
      <c r="P13" s="166">
        <f t="shared" si="1"/>
        <v>0</v>
      </c>
      <c r="Q13" s="152"/>
      <c r="R13" s="54"/>
      <c r="S13" s="155">
        <v>7</v>
      </c>
      <c r="T13" s="156">
        <v>56</v>
      </c>
      <c r="U13" s="157">
        <v>14</v>
      </c>
    </row>
    <row r="14" spans="1:28" s="56" customFormat="1" x14ac:dyDescent="0.2">
      <c r="A14" s="57"/>
      <c r="B14" s="52" t="s">
        <v>81</v>
      </c>
      <c r="C14" s="53"/>
      <c r="D14" s="146"/>
      <c r="E14" s="146"/>
      <c r="F14" s="146"/>
      <c r="G14" s="146"/>
      <c r="H14" s="146"/>
      <c r="I14" s="146"/>
      <c r="J14" s="146"/>
      <c r="K14" s="146"/>
      <c r="L14" s="146"/>
      <c r="M14" s="146"/>
      <c r="N14" s="147"/>
      <c r="O14" s="166">
        <f t="shared" si="0"/>
        <v>0</v>
      </c>
      <c r="P14" s="166">
        <f t="shared" si="1"/>
        <v>0</v>
      </c>
      <c r="Q14" s="152"/>
      <c r="R14" s="54"/>
      <c r="S14" s="155">
        <v>8</v>
      </c>
      <c r="T14" s="156">
        <v>64</v>
      </c>
      <c r="U14" s="157">
        <v>16</v>
      </c>
    </row>
    <row r="15" spans="1:28" s="56" customFormat="1" x14ac:dyDescent="0.2">
      <c r="A15" s="57"/>
      <c r="B15" s="52" t="s">
        <v>82</v>
      </c>
      <c r="C15" s="53"/>
      <c r="D15" s="146"/>
      <c r="E15" s="146"/>
      <c r="F15" s="146"/>
      <c r="G15" s="146"/>
      <c r="H15" s="146"/>
      <c r="I15" s="146"/>
      <c r="J15" s="146"/>
      <c r="K15" s="146"/>
      <c r="L15" s="146"/>
      <c r="M15" s="146"/>
      <c r="N15" s="147"/>
      <c r="O15" s="166">
        <f t="shared" si="0"/>
        <v>0</v>
      </c>
      <c r="P15" s="166">
        <f t="shared" si="1"/>
        <v>0</v>
      </c>
      <c r="Q15" s="152"/>
      <c r="R15" s="54"/>
      <c r="S15" s="155">
        <v>9</v>
      </c>
      <c r="T15" s="156">
        <v>72</v>
      </c>
      <c r="U15" s="157">
        <v>18</v>
      </c>
    </row>
    <row r="16" spans="1:28" s="56" customFormat="1" x14ac:dyDescent="0.2">
      <c r="A16" s="57"/>
      <c r="B16" s="52"/>
      <c r="C16" s="53"/>
      <c r="D16" s="146"/>
      <c r="E16" s="146"/>
      <c r="F16" s="146"/>
      <c r="G16" s="146"/>
      <c r="H16" s="146"/>
      <c r="I16" s="146"/>
      <c r="J16" s="146"/>
      <c r="K16" s="146"/>
      <c r="L16" s="146"/>
      <c r="M16" s="146"/>
      <c r="N16" s="147"/>
      <c r="O16" s="166">
        <f t="shared" si="0"/>
        <v>0</v>
      </c>
      <c r="P16" s="166">
        <f t="shared" si="1"/>
        <v>0</v>
      </c>
      <c r="Q16" s="152"/>
      <c r="R16" s="54"/>
      <c r="S16" s="155">
        <v>10</v>
      </c>
      <c r="T16" s="156">
        <v>80</v>
      </c>
      <c r="U16" s="157">
        <v>20</v>
      </c>
    </row>
    <row r="17" spans="1:21" s="56" customFormat="1" x14ac:dyDescent="0.2">
      <c r="A17" s="57"/>
      <c r="B17" s="52"/>
      <c r="C17" s="53"/>
      <c r="D17" s="146"/>
      <c r="E17" s="146"/>
      <c r="F17" s="146"/>
      <c r="G17" s="146"/>
      <c r="H17" s="146"/>
      <c r="I17" s="146"/>
      <c r="J17" s="146"/>
      <c r="K17" s="146"/>
      <c r="L17" s="146"/>
      <c r="M17" s="146"/>
      <c r="N17" s="147"/>
      <c r="O17" s="166">
        <f t="shared" si="0"/>
        <v>0</v>
      </c>
      <c r="P17" s="166">
        <f t="shared" si="1"/>
        <v>0</v>
      </c>
      <c r="Q17" s="152"/>
      <c r="R17" s="54"/>
      <c r="S17" s="158" t="s">
        <v>56</v>
      </c>
      <c r="T17" s="156">
        <v>88</v>
      </c>
      <c r="U17" s="157">
        <v>22</v>
      </c>
    </row>
    <row r="18" spans="1:21" s="56" customFormat="1" ht="13.5" thickBot="1" x14ac:dyDescent="0.25">
      <c r="A18" s="141"/>
      <c r="B18" s="102"/>
      <c r="C18" s="226"/>
      <c r="D18" s="227"/>
      <c r="E18" s="227"/>
      <c r="F18" s="227"/>
      <c r="G18" s="227"/>
      <c r="H18" s="227"/>
      <c r="I18" s="227"/>
      <c r="J18" s="227"/>
      <c r="K18" s="227"/>
      <c r="L18" s="227"/>
      <c r="M18" s="227"/>
      <c r="N18" s="228"/>
      <c r="O18" s="166">
        <f t="shared" si="0"/>
        <v>0</v>
      </c>
      <c r="P18" s="166">
        <f t="shared" si="1"/>
        <v>0</v>
      </c>
      <c r="Q18" s="152"/>
      <c r="R18" s="54"/>
      <c r="S18" s="158" t="s">
        <v>57</v>
      </c>
      <c r="T18" s="156">
        <v>96</v>
      </c>
      <c r="U18" s="157">
        <v>24</v>
      </c>
    </row>
    <row r="19" spans="1:21" s="56" customFormat="1" x14ac:dyDescent="0.2">
      <c r="A19" s="216"/>
      <c r="B19" s="217" t="s">
        <v>75</v>
      </c>
      <c r="C19" s="218"/>
      <c r="D19" s="219"/>
      <c r="E19" s="219"/>
      <c r="F19" s="219"/>
      <c r="G19" s="219"/>
      <c r="H19" s="219"/>
      <c r="I19" s="219"/>
      <c r="J19" s="219"/>
      <c r="K19" s="219"/>
      <c r="L19" s="219"/>
      <c r="M19" s="219"/>
      <c r="N19" s="220"/>
      <c r="O19" s="167">
        <f>SUM(O12:O18)</f>
        <v>0</v>
      </c>
      <c r="P19" s="167">
        <f>SUM(P12:P18)</f>
        <v>0</v>
      </c>
      <c r="Q19" s="168" t="s">
        <v>88</v>
      </c>
      <c r="R19" s="54"/>
      <c r="S19" s="153">
        <v>13</v>
      </c>
      <c r="T19" s="156">
        <f>8*13</f>
        <v>104</v>
      </c>
      <c r="U19" s="159">
        <v>26</v>
      </c>
    </row>
    <row r="20" spans="1:21" s="56" customFormat="1" x14ac:dyDescent="0.2">
      <c r="A20" s="57"/>
      <c r="B20" s="52" t="s">
        <v>76</v>
      </c>
      <c r="C20" s="53"/>
      <c r="D20" s="146"/>
      <c r="E20" s="146"/>
      <c r="F20" s="146"/>
      <c r="G20" s="146"/>
      <c r="H20" s="146"/>
      <c r="I20" s="146"/>
      <c r="J20" s="146"/>
      <c r="K20" s="146"/>
      <c r="L20" s="146"/>
      <c r="M20" s="146"/>
      <c r="N20" s="147"/>
      <c r="O20" s="235">
        <f>O19+P19</f>
        <v>0</v>
      </c>
      <c r="P20" s="236"/>
      <c r="Q20" s="168" t="s">
        <v>51</v>
      </c>
      <c r="R20" s="54"/>
      <c r="S20" s="155">
        <v>14</v>
      </c>
      <c r="T20" s="156">
        <v>112</v>
      </c>
      <c r="U20" s="157">
        <v>28</v>
      </c>
    </row>
    <row r="21" spans="1:21" s="56" customFormat="1" ht="13.5" thickBot="1" x14ac:dyDescent="0.25">
      <c r="A21" s="57"/>
      <c r="B21" s="52" t="s">
        <v>77</v>
      </c>
      <c r="C21" s="53"/>
      <c r="D21" s="146"/>
      <c r="E21" s="146"/>
      <c r="F21" s="146"/>
      <c r="G21" s="146"/>
      <c r="H21" s="146"/>
      <c r="I21" s="146"/>
      <c r="J21" s="146"/>
      <c r="K21" s="146"/>
      <c r="L21" s="146"/>
      <c r="M21" s="146"/>
      <c r="N21" s="147"/>
      <c r="O21" s="54"/>
      <c r="P21" s="54"/>
      <c r="Q21" s="54"/>
      <c r="R21" s="54"/>
      <c r="S21" s="160">
        <v>15</v>
      </c>
      <c r="T21" s="161">
        <v>120</v>
      </c>
      <c r="U21" s="162">
        <v>30</v>
      </c>
    </row>
    <row r="22" spans="1:21" s="56" customFormat="1" ht="12" thickBot="1" x14ac:dyDescent="0.25">
      <c r="A22" s="57"/>
      <c r="B22" s="52" t="s">
        <v>78</v>
      </c>
      <c r="C22" s="53"/>
      <c r="D22" s="146"/>
      <c r="E22" s="146"/>
      <c r="F22" s="146"/>
      <c r="G22" s="146"/>
      <c r="H22" s="146"/>
      <c r="I22" s="146"/>
      <c r="J22" s="146"/>
      <c r="K22" s="146"/>
      <c r="L22" s="146"/>
      <c r="M22" s="146"/>
      <c r="N22" s="147"/>
      <c r="O22" s="54"/>
      <c r="P22" s="54"/>
      <c r="Q22" s="54"/>
      <c r="R22" s="54"/>
      <c r="S22" s="163" t="s">
        <v>58</v>
      </c>
      <c r="T22" s="164" t="s">
        <v>54</v>
      </c>
      <c r="U22" s="164" t="s">
        <v>55</v>
      </c>
    </row>
    <row r="23" spans="1:21" s="56" customFormat="1" ht="12" thickBot="1" x14ac:dyDescent="0.25">
      <c r="A23" s="57"/>
      <c r="B23" s="52"/>
      <c r="C23" s="53"/>
      <c r="D23" s="146"/>
      <c r="E23" s="146"/>
      <c r="F23" s="146"/>
      <c r="G23" s="146"/>
      <c r="H23" s="146"/>
      <c r="I23" s="146"/>
      <c r="J23" s="146"/>
      <c r="K23" s="146"/>
      <c r="L23" s="146"/>
      <c r="M23" s="146"/>
      <c r="N23" s="147"/>
      <c r="O23" s="54"/>
      <c r="P23" s="54"/>
      <c r="Q23" s="54"/>
      <c r="R23" s="54"/>
      <c r="S23" s="165">
        <v>70</v>
      </c>
      <c r="T23" s="164">
        <f>S23*8</f>
        <v>560</v>
      </c>
      <c r="U23" s="164">
        <f>S23*2</f>
        <v>140</v>
      </c>
    </row>
    <row r="24" spans="1:21" s="56" customFormat="1" ht="11.25" x14ac:dyDescent="0.2">
      <c r="A24" s="57"/>
      <c r="B24" s="52" t="s">
        <v>79</v>
      </c>
      <c r="C24" s="53"/>
      <c r="D24" s="146"/>
      <c r="E24" s="146"/>
      <c r="F24" s="146"/>
      <c r="G24" s="146"/>
      <c r="H24" s="146"/>
      <c r="I24" s="146"/>
      <c r="J24" s="146"/>
      <c r="K24" s="146"/>
      <c r="L24" s="146"/>
      <c r="M24" s="146"/>
      <c r="N24" s="147"/>
      <c r="O24" s="54"/>
      <c r="P24" s="54"/>
      <c r="Q24" s="54"/>
      <c r="R24" s="54"/>
      <c r="S24" s="54"/>
      <c r="T24" s="55"/>
      <c r="U24" s="55"/>
    </row>
    <row r="25" spans="1:21" s="56" customFormat="1" ht="11.25" x14ac:dyDescent="0.2">
      <c r="A25" s="57"/>
      <c r="B25" s="52"/>
      <c r="C25" s="53"/>
      <c r="D25" s="146"/>
      <c r="E25" s="146"/>
      <c r="F25" s="146"/>
      <c r="G25" s="146"/>
      <c r="H25" s="146"/>
      <c r="I25" s="146"/>
      <c r="J25" s="146"/>
      <c r="K25" s="146"/>
      <c r="L25" s="146"/>
      <c r="M25" s="146"/>
      <c r="N25" s="147"/>
      <c r="O25" s="54"/>
      <c r="P25" s="54"/>
      <c r="Q25" s="54"/>
      <c r="R25" s="54"/>
      <c r="S25" s="54"/>
      <c r="T25" s="55"/>
      <c r="U25" s="55"/>
    </row>
    <row r="26" spans="1:21" s="56" customFormat="1" ht="11.25" x14ac:dyDescent="0.2">
      <c r="A26" s="57"/>
      <c r="B26" s="52"/>
      <c r="C26" s="53"/>
      <c r="D26" s="146"/>
      <c r="E26" s="146"/>
      <c r="F26" s="146"/>
      <c r="G26" s="146"/>
      <c r="H26" s="146"/>
      <c r="I26" s="146"/>
      <c r="J26" s="146"/>
      <c r="K26" s="146"/>
      <c r="L26" s="146"/>
      <c r="M26" s="146"/>
      <c r="N26" s="147"/>
      <c r="O26" s="54"/>
      <c r="P26" s="169" t="s">
        <v>43</v>
      </c>
      <c r="Q26" s="55"/>
      <c r="R26" s="55"/>
    </row>
    <row r="27" spans="1:21" s="62" customFormat="1" ht="11.25" x14ac:dyDescent="0.2">
      <c r="A27" s="58" t="s">
        <v>21</v>
      </c>
      <c r="B27" s="59"/>
      <c r="C27" s="60"/>
      <c r="D27" s="148">
        <f t="shared" ref="D27:M27" si="2">SUM(D7:D26)</f>
        <v>0</v>
      </c>
      <c r="E27" s="148">
        <f t="shared" si="2"/>
        <v>0</v>
      </c>
      <c r="F27" s="148">
        <f t="shared" si="2"/>
        <v>0</v>
      </c>
      <c r="G27" s="148">
        <f t="shared" si="2"/>
        <v>0</v>
      </c>
      <c r="H27" s="148">
        <f t="shared" si="2"/>
        <v>0</v>
      </c>
      <c r="I27" s="148">
        <f t="shared" si="2"/>
        <v>0</v>
      </c>
      <c r="J27" s="148">
        <f t="shared" si="2"/>
        <v>0</v>
      </c>
      <c r="K27" s="148">
        <f t="shared" si="2"/>
        <v>0</v>
      </c>
      <c r="L27" s="148">
        <f t="shared" si="2"/>
        <v>0</v>
      </c>
      <c r="M27" s="148">
        <f t="shared" si="2"/>
        <v>0</v>
      </c>
      <c r="N27" s="149">
        <f>SUM(N7:N26)</f>
        <v>0</v>
      </c>
      <c r="O27" s="54"/>
      <c r="P27" s="170">
        <f>SUM(D27:O27)</f>
        <v>0</v>
      </c>
      <c r="Q27" s="61"/>
      <c r="R27" s="61"/>
    </row>
    <row r="28" spans="1:21" s="6" customFormat="1" ht="11.25" x14ac:dyDescent="0.2">
      <c r="A28" s="63" t="s">
        <v>22</v>
      </c>
      <c r="B28" s="64"/>
      <c r="C28" s="65"/>
      <c r="D28" s="66">
        <v>65</v>
      </c>
      <c r="E28" s="66">
        <v>45</v>
      </c>
      <c r="F28" s="66">
        <v>30</v>
      </c>
      <c r="G28" s="66">
        <v>45</v>
      </c>
      <c r="H28" s="66">
        <v>60</v>
      </c>
      <c r="I28" s="66">
        <v>90</v>
      </c>
      <c r="J28" s="66">
        <v>100</v>
      </c>
      <c r="K28" s="66">
        <v>150</v>
      </c>
      <c r="L28" s="67">
        <v>45</v>
      </c>
      <c r="M28" s="67">
        <v>67.5</v>
      </c>
      <c r="N28" s="67">
        <v>25</v>
      </c>
      <c r="O28" s="54"/>
      <c r="P28" s="54"/>
      <c r="Q28" s="54"/>
      <c r="R28" s="54"/>
      <c r="S28" s="54"/>
      <c r="T28" s="5"/>
      <c r="U28" s="5"/>
    </row>
    <row r="29" spans="1:21" s="6" customFormat="1" ht="13.5" thickBot="1" x14ac:dyDescent="0.25">
      <c r="A29" s="63" t="s">
        <v>23</v>
      </c>
      <c r="B29" s="68"/>
      <c r="C29" s="65"/>
      <c r="D29" s="69">
        <f t="shared" ref="D29:M29" si="3">D27*D28</f>
        <v>0</v>
      </c>
      <c r="E29" s="69">
        <f t="shared" si="3"/>
        <v>0</v>
      </c>
      <c r="F29" s="69">
        <f t="shared" si="3"/>
        <v>0</v>
      </c>
      <c r="G29" s="69">
        <f t="shared" si="3"/>
        <v>0</v>
      </c>
      <c r="H29" s="69">
        <f t="shared" si="3"/>
        <v>0</v>
      </c>
      <c r="I29" s="69">
        <f t="shared" si="3"/>
        <v>0</v>
      </c>
      <c r="J29" s="69">
        <f t="shared" si="3"/>
        <v>0</v>
      </c>
      <c r="K29" s="69">
        <f t="shared" si="3"/>
        <v>0</v>
      </c>
      <c r="L29" s="69">
        <f t="shared" si="3"/>
        <v>0</v>
      </c>
      <c r="M29" s="69">
        <f t="shared" si="3"/>
        <v>0</v>
      </c>
      <c r="N29" s="70">
        <f>N27*N28</f>
        <v>0</v>
      </c>
      <c r="O29" s="71"/>
      <c r="P29" s="71"/>
      <c r="Q29" s="71"/>
      <c r="R29" s="71"/>
      <c r="S29" s="71"/>
      <c r="T29" s="5"/>
      <c r="U29" s="5"/>
    </row>
    <row r="30" spans="1:21" s="6" customFormat="1" x14ac:dyDescent="0.2">
      <c r="A30" s="72"/>
      <c r="B30" s="73"/>
      <c r="C30" s="73"/>
      <c r="D30" s="74" t="s">
        <v>3</v>
      </c>
      <c r="E30" s="75"/>
      <c r="F30" s="74"/>
      <c r="G30" s="74"/>
      <c r="H30" s="76"/>
      <c r="I30" s="77"/>
      <c r="J30" s="77"/>
      <c r="K30" s="77"/>
      <c r="L30" s="77"/>
      <c r="M30" s="78"/>
      <c r="N30" s="79"/>
      <c r="O30" s="80"/>
      <c r="P30" s="80"/>
      <c r="Q30" s="80"/>
      <c r="R30" s="80"/>
      <c r="S30" s="80"/>
      <c r="T30" s="5"/>
      <c r="U30" s="5"/>
    </row>
    <row r="31" spans="1:21" s="6" customFormat="1" ht="24.75" customHeight="1" x14ac:dyDescent="0.2">
      <c r="A31" s="81" t="s">
        <v>24</v>
      </c>
      <c r="B31" s="82" t="s">
        <v>25</v>
      </c>
      <c r="C31" s="83"/>
      <c r="D31" s="84"/>
      <c r="E31" s="85"/>
      <c r="F31" s="86" t="s">
        <v>26</v>
      </c>
      <c r="G31" s="86" t="s">
        <v>27</v>
      </c>
      <c r="H31" s="87" t="s">
        <v>28</v>
      </c>
      <c r="I31" s="88"/>
      <c r="J31" s="88"/>
      <c r="K31" s="77"/>
      <c r="L31" s="77"/>
      <c r="M31" s="77"/>
      <c r="N31" s="89"/>
      <c r="O31" s="1"/>
      <c r="P31" s="1"/>
      <c r="Q31" s="1"/>
      <c r="U31" s="5"/>
    </row>
    <row r="32" spans="1:21" s="6" customFormat="1" x14ac:dyDescent="0.2">
      <c r="A32" s="57" t="s">
        <v>0</v>
      </c>
      <c r="B32" s="52" t="s">
        <v>46</v>
      </c>
      <c r="C32" s="90"/>
      <c r="D32" s="91"/>
      <c r="E32" s="92"/>
      <c r="F32" s="93"/>
      <c r="G32" s="144"/>
      <c r="H32" s="94">
        <f t="shared" ref="H32:H37" si="4">SUM(F32*G32)</f>
        <v>0</v>
      </c>
      <c r="I32" s="88"/>
      <c r="J32" s="77"/>
      <c r="K32" s="77"/>
      <c r="L32" s="77"/>
      <c r="M32" s="77"/>
      <c r="N32" s="89"/>
      <c r="O32" s="1"/>
      <c r="P32" s="1"/>
      <c r="Q32" s="1"/>
      <c r="U32" s="5"/>
    </row>
    <row r="33" spans="1:21" s="6" customFormat="1" x14ac:dyDescent="0.2">
      <c r="A33" s="57"/>
      <c r="B33" s="52" t="s">
        <v>29</v>
      </c>
      <c r="C33" s="90"/>
      <c r="D33" s="91"/>
      <c r="E33" s="92"/>
      <c r="F33" s="93"/>
      <c r="G33" s="144"/>
      <c r="H33" s="94">
        <f t="shared" si="4"/>
        <v>0</v>
      </c>
      <c r="I33" s="88"/>
      <c r="J33" s="77"/>
      <c r="K33" s="77"/>
      <c r="L33" s="77"/>
      <c r="M33" s="77"/>
      <c r="N33" s="89"/>
      <c r="O33" s="1"/>
      <c r="P33" s="1"/>
      <c r="Q33" s="1"/>
      <c r="U33" s="5"/>
    </row>
    <row r="34" spans="1:21" s="6" customFormat="1" x14ac:dyDescent="0.2">
      <c r="A34" s="57"/>
      <c r="B34" s="52" t="s">
        <v>30</v>
      </c>
      <c r="C34" s="90"/>
      <c r="D34" s="95"/>
      <c r="E34" s="96"/>
      <c r="F34" s="93"/>
      <c r="G34" s="144"/>
      <c r="H34" s="94">
        <f t="shared" si="4"/>
        <v>0</v>
      </c>
      <c r="I34" s="88"/>
      <c r="J34" s="77"/>
      <c r="K34" s="77"/>
      <c r="L34" s="77"/>
      <c r="M34" s="77"/>
      <c r="N34" s="89"/>
      <c r="O34" s="1"/>
      <c r="P34" s="1"/>
      <c r="Q34" s="1"/>
      <c r="U34" s="5"/>
    </row>
    <row r="35" spans="1:21" s="6" customFormat="1" x14ac:dyDescent="0.2">
      <c r="A35" s="57"/>
      <c r="B35" s="52" t="s">
        <v>45</v>
      </c>
      <c r="C35" s="90"/>
      <c r="D35" s="95"/>
      <c r="E35" s="96"/>
      <c r="F35" s="93"/>
      <c r="G35" s="144"/>
      <c r="H35" s="94">
        <f t="shared" si="4"/>
        <v>0</v>
      </c>
      <c r="I35" s="88"/>
      <c r="J35" s="77"/>
      <c r="K35" s="77"/>
      <c r="L35" s="77"/>
      <c r="M35" s="77"/>
      <c r="N35" s="89"/>
      <c r="O35" s="1"/>
      <c r="P35" s="1"/>
      <c r="Q35" s="1"/>
      <c r="U35" s="5"/>
    </row>
    <row r="36" spans="1:21" s="6" customFormat="1" ht="13.5" thickBot="1" x14ac:dyDescent="0.25">
      <c r="A36" s="57"/>
      <c r="B36" s="52" t="s">
        <v>41</v>
      </c>
      <c r="C36" s="90"/>
      <c r="D36" s="95"/>
      <c r="E36" s="96"/>
      <c r="F36" s="93"/>
      <c r="G36" s="144"/>
      <c r="H36" s="94">
        <f t="shared" si="4"/>
        <v>0</v>
      </c>
      <c r="I36" s="88"/>
      <c r="J36" s="77"/>
      <c r="K36" s="77"/>
      <c r="L36" s="77"/>
      <c r="M36" s="77"/>
      <c r="N36" s="89"/>
      <c r="O36" s="1"/>
      <c r="P36" s="1"/>
      <c r="Q36" s="1"/>
      <c r="U36" s="5"/>
    </row>
    <row r="37" spans="1:21" s="6" customFormat="1" ht="13.5" thickBot="1" x14ac:dyDescent="0.25">
      <c r="A37" s="57"/>
      <c r="B37" s="102" t="s">
        <v>44</v>
      </c>
      <c r="C37" s="103"/>
      <c r="D37" s="104"/>
      <c r="E37" s="105"/>
      <c r="F37" s="93"/>
      <c r="G37" s="138"/>
      <c r="H37" s="106">
        <f t="shared" si="4"/>
        <v>0</v>
      </c>
      <c r="I37" s="97" t="s">
        <v>31</v>
      </c>
      <c r="J37" s="98"/>
      <c r="K37" s="99"/>
      <c r="L37" s="100"/>
      <c r="M37" s="101"/>
      <c r="N37" s="200">
        <f>SUM(D29:N29)</f>
        <v>0</v>
      </c>
      <c r="O37" s="1"/>
      <c r="P37" s="1"/>
      <c r="Q37" s="1"/>
      <c r="U37" s="5"/>
    </row>
    <row r="38" spans="1:21" s="6" customFormat="1" ht="13.5" thickBot="1" x14ac:dyDescent="0.25">
      <c r="A38" s="141"/>
      <c r="B38" s="102"/>
      <c r="C38" s="103"/>
      <c r="D38" s="104"/>
      <c r="E38" s="105"/>
      <c r="F38" s="140"/>
      <c r="G38" s="66"/>
      <c r="H38" s="106"/>
      <c r="I38" s="107" t="s">
        <v>38</v>
      </c>
      <c r="J38" s="108"/>
      <c r="K38" s="109"/>
      <c r="L38" s="110"/>
      <c r="M38" s="111">
        <v>1.25</v>
      </c>
      <c r="N38" s="194">
        <f>N37*M38</f>
        <v>0</v>
      </c>
      <c r="O38" s="1"/>
      <c r="P38" s="1"/>
      <c r="Q38" s="1"/>
      <c r="U38" s="5"/>
    </row>
    <row r="39" spans="1:21" s="6" customFormat="1" ht="13.5" thickBot="1" x14ac:dyDescent="0.25">
      <c r="A39" s="112"/>
      <c r="B39" s="113"/>
      <c r="C39" s="113"/>
      <c r="D39" s="113"/>
      <c r="E39" s="114"/>
      <c r="F39" s="115"/>
      <c r="G39" s="116" t="s">
        <v>32</v>
      </c>
      <c r="H39" s="142">
        <f>SUM(H32:H38)</f>
        <v>0</v>
      </c>
      <c r="I39" s="117" t="s">
        <v>33</v>
      </c>
      <c r="J39" s="108"/>
      <c r="K39" s="109"/>
      <c r="L39" s="110"/>
      <c r="M39" s="118"/>
      <c r="N39" s="194">
        <f>H39</f>
        <v>0</v>
      </c>
      <c r="O39" s="1"/>
      <c r="P39" s="1"/>
      <c r="Q39" s="1"/>
      <c r="U39" s="5"/>
    </row>
    <row r="40" spans="1:21" s="6" customFormat="1" x14ac:dyDescent="0.2">
      <c r="A40" s="119" t="s">
        <v>34</v>
      </c>
      <c r="B40" s="120"/>
      <c r="C40" s="120"/>
      <c r="D40" s="120"/>
      <c r="E40" s="121"/>
      <c r="F40" s="121"/>
      <c r="G40" s="121"/>
      <c r="H40" s="122"/>
      <c r="I40" s="117" t="s">
        <v>35</v>
      </c>
      <c r="J40" s="108"/>
      <c r="K40" s="109"/>
      <c r="L40" s="110"/>
      <c r="M40" s="118"/>
      <c r="N40" s="193">
        <f>SUM(N37:N39)</f>
        <v>0</v>
      </c>
      <c r="O40" s="1"/>
      <c r="P40" s="1"/>
      <c r="Q40" s="1"/>
      <c r="U40" s="5"/>
    </row>
    <row r="41" spans="1:21" s="6" customFormat="1" x14ac:dyDescent="0.2">
      <c r="A41" s="123" t="s">
        <v>5</v>
      </c>
      <c r="B41" s="124"/>
      <c r="C41" s="124"/>
      <c r="D41" s="124" t="s">
        <v>0</v>
      </c>
      <c r="E41" s="124"/>
      <c r="F41" s="124"/>
      <c r="G41" s="124"/>
      <c r="H41" s="125"/>
      <c r="I41" s="117" t="s">
        <v>60</v>
      </c>
      <c r="J41" s="143">
        <v>0.1</v>
      </c>
      <c r="K41" s="109" t="s">
        <v>89</v>
      </c>
      <c r="L41" s="143">
        <v>0.15</v>
      </c>
      <c r="M41" s="233" t="s">
        <v>90</v>
      </c>
      <c r="N41" s="201">
        <f>(J41*N37)+(L41*N37)</f>
        <v>0</v>
      </c>
      <c r="O41" s="5"/>
      <c r="P41" s="5"/>
      <c r="Q41" s="5"/>
      <c r="U41" s="5"/>
    </row>
    <row r="42" spans="1:21" s="6" customFormat="1" ht="13.5" thickBot="1" x14ac:dyDescent="0.25">
      <c r="A42" s="127" t="s">
        <v>36</v>
      </c>
      <c r="B42" s="137"/>
      <c r="C42" s="145"/>
      <c r="D42" s="139"/>
      <c r="E42" s="128"/>
      <c r="F42" s="128"/>
      <c r="G42" s="129"/>
      <c r="H42" s="130"/>
      <c r="I42" s="131" t="s">
        <v>40</v>
      </c>
      <c r="J42" s="28"/>
      <c r="K42" s="132"/>
      <c r="L42" s="133"/>
      <c r="M42" s="134"/>
      <c r="N42" s="202">
        <f>N40+N41</f>
        <v>0</v>
      </c>
      <c r="O42" s="5"/>
      <c r="P42" s="5"/>
      <c r="Q42" s="5"/>
      <c r="U42" s="5"/>
    </row>
    <row r="43" spans="1:21" s="6" customFormat="1" x14ac:dyDescent="0.2">
      <c r="A43" s="1"/>
      <c r="B43" s="1"/>
      <c r="C43" s="1"/>
      <c r="D43" s="1"/>
      <c r="E43" s="1"/>
      <c r="F43" s="1"/>
      <c r="G43" s="1"/>
      <c r="H43" s="1"/>
      <c r="I43" s="1"/>
      <c r="J43" s="1"/>
      <c r="K43" s="1"/>
      <c r="L43" s="1"/>
      <c r="M43" s="1"/>
      <c r="N43" s="1"/>
      <c r="O43" s="5"/>
      <c r="P43" s="5"/>
      <c r="Q43" s="5"/>
      <c r="U43" s="5"/>
    </row>
    <row r="44" spans="1:21" s="6" customFormat="1" ht="11.25" x14ac:dyDescent="0.2">
      <c r="A44" s="135" t="s">
        <v>37</v>
      </c>
      <c r="B44" s="135"/>
      <c r="C44" s="135"/>
      <c r="D44" s="135"/>
      <c r="E44" s="135"/>
      <c r="F44" s="135"/>
      <c r="G44" s="135"/>
      <c r="H44" s="135"/>
      <c r="I44" s="135"/>
      <c r="J44" s="135"/>
      <c r="K44" s="5"/>
      <c r="L44" s="5"/>
      <c r="M44" s="5"/>
      <c r="N44" s="5"/>
      <c r="O44" s="5"/>
      <c r="P44" s="5"/>
      <c r="Q44" s="5"/>
      <c r="R44" s="5"/>
      <c r="S44" s="5"/>
      <c r="T44" s="5"/>
      <c r="U44" s="5"/>
    </row>
    <row r="45" spans="1:21" s="6" customFormat="1" x14ac:dyDescent="0.2">
      <c r="A45"/>
      <c r="B45"/>
      <c r="C45"/>
      <c r="D45"/>
      <c r="E45"/>
      <c r="F45"/>
      <c r="G45"/>
      <c r="H45"/>
      <c r="I45"/>
      <c r="J45"/>
      <c r="K45"/>
      <c r="L45"/>
      <c r="M45"/>
      <c r="N45"/>
      <c r="O45"/>
      <c r="P45"/>
      <c r="Q45"/>
      <c r="R45"/>
      <c r="S45"/>
      <c r="T45"/>
      <c r="U45"/>
    </row>
    <row r="46" spans="1:21" s="6" customFormat="1" x14ac:dyDescent="0.2">
      <c r="A46"/>
      <c r="B46"/>
      <c r="C46"/>
      <c r="D46"/>
      <c r="E46"/>
      <c r="F46"/>
      <c r="G46"/>
      <c r="H46"/>
      <c r="I46"/>
      <c r="J46"/>
      <c r="K46"/>
      <c r="L46"/>
      <c r="M46"/>
      <c r="N46"/>
      <c r="O46"/>
      <c r="P46"/>
      <c r="Q46"/>
      <c r="R46"/>
      <c r="S46"/>
      <c r="T46"/>
      <c r="U46"/>
    </row>
    <row r="47" spans="1:21" s="6" customFormat="1" x14ac:dyDescent="0.2">
      <c r="A47"/>
      <c r="B47"/>
      <c r="C47"/>
      <c r="D47"/>
      <c r="E47"/>
      <c r="F47"/>
      <c r="G47"/>
      <c r="H47"/>
      <c r="I47"/>
      <c r="J47"/>
      <c r="K47"/>
      <c r="L47"/>
      <c r="M47"/>
      <c r="N47"/>
      <c r="O47"/>
      <c r="P47"/>
      <c r="Q47"/>
      <c r="R47"/>
      <c r="S47"/>
      <c r="T47"/>
      <c r="U47"/>
    </row>
    <row r="48" spans="1:21" s="6" customFormat="1" x14ac:dyDescent="0.2">
      <c r="A48"/>
      <c r="B48"/>
      <c r="C48"/>
      <c r="D48"/>
      <c r="E48"/>
      <c r="F48"/>
      <c r="G48"/>
      <c r="H48"/>
      <c r="I48"/>
      <c r="J48"/>
      <c r="K48"/>
      <c r="L48"/>
      <c r="M48"/>
      <c r="N48"/>
      <c r="O48"/>
      <c r="P48"/>
      <c r="Q48"/>
      <c r="R48"/>
      <c r="S48"/>
      <c r="T48"/>
      <c r="U48"/>
    </row>
    <row r="49" spans="1:21" s="6" customFormat="1" x14ac:dyDescent="0.2">
      <c r="A49"/>
      <c r="B49"/>
      <c r="C49"/>
      <c r="D49"/>
      <c r="E49"/>
      <c r="F49"/>
      <c r="G49"/>
      <c r="H49"/>
      <c r="I49"/>
      <c r="J49"/>
      <c r="K49"/>
      <c r="L49"/>
      <c r="M49"/>
      <c r="N49"/>
      <c r="O49"/>
      <c r="P49"/>
      <c r="Q49"/>
      <c r="R49"/>
      <c r="S49"/>
      <c r="T49"/>
      <c r="U49"/>
    </row>
    <row r="50" spans="1:21" s="6" customFormat="1" x14ac:dyDescent="0.2">
      <c r="A50"/>
      <c r="B50"/>
      <c r="C50"/>
      <c r="D50"/>
      <c r="E50"/>
      <c r="F50"/>
      <c r="G50"/>
      <c r="H50"/>
      <c r="I50"/>
      <c r="J50"/>
      <c r="K50"/>
      <c r="L50"/>
      <c r="M50"/>
      <c r="N50"/>
      <c r="O50"/>
      <c r="P50"/>
      <c r="Q50"/>
      <c r="R50"/>
      <c r="S50"/>
      <c r="T50"/>
      <c r="U50"/>
    </row>
    <row r="51" spans="1:21" s="6" customFormat="1" x14ac:dyDescent="0.2">
      <c r="A51"/>
      <c r="B51"/>
      <c r="C51"/>
      <c r="D51"/>
      <c r="E51"/>
      <c r="F51"/>
      <c r="G51"/>
      <c r="H51"/>
      <c r="I51"/>
      <c r="J51"/>
      <c r="K51"/>
      <c r="L51"/>
      <c r="M51"/>
      <c r="N51"/>
      <c r="O51"/>
      <c r="P51"/>
      <c r="Q51"/>
      <c r="R51"/>
      <c r="S51"/>
      <c r="T51"/>
      <c r="U51"/>
    </row>
    <row r="52" spans="1:21" s="6" customFormat="1" x14ac:dyDescent="0.2">
      <c r="A52"/>
      <c r="B52"/>
      <c r="C52"/>
      <c r="D52"/>
      <c r="E52"/>
      <c r="F52"/>
      <c r="G52"/>
      <c r="H52"/>
      <c r="I52"/>
      <c r="J52"/>
      <c r="K52"/>
      <c r="L52"/>
      <c r="M52"/>
      <c r="N52"/>
      <c r="O52"/>
      <c r="P52"/>
      <c r="Q52"/>
      <c r="R52"/>
      <c r="S52"/>
      <c r="T52"/>
      <c r="U52"/>
    </row>
    <row r="53" spans="1:21" s="6" customFormat="1" x14ac:dyDescent="0.2">
      <c r="A53"/>
      <c r="B53"/>
      <c r="C53"/>
      <c r="D53"/>
      <c r="E53"/>
      <c r="F53"/>
      <c r="G53"/>
      <c r="H53"/>
      <c r="I53"/>
      <c r="J53"/>
      <c r="K53"/>
      <c r="L53"/>
      <c r="M53"/>
      <c r="N53"/>
      <c r="O53"/>
      <c r="P53"/>
      <c r="Q53"/>
      <c r="R53"/>
      <c r="S53"/>
      <c r="T53"/>
      <c r="U53"/>
    </row>
    <row r="54" spans="1:21" s="6" customFormat="1" x14ac:dyDescent="0.2">
      <c r="A54"/>
      <c r="B54"/>
      <c r="C54"/>
      <c r="D54"/>
      <c r="E54"/>
      <c r="F54"/>
      <c r="G54"/>
      <c r="H54"/>
      <c r="I54"/>
      <c r="J54"/>
      <c r="K54"/>
      <c r="L54"/>
      <c r="M54"/>
      <c r="N54"/>
      <c r="O54"/>
      <c r="P54"/>
      <c r="Q54"/>
      <c r="R54"/>
      <c r="S54"/>
      <c r="T54"/>
      <c r="U54"/>
    </row>
    <row r="55" spans="1:21" s="6" customFormat="1" x14ac:dyDescent="0.2">
      <c r="A55"/>
      <c r="B55"/>
      <c r="C55"/>
      <c r="D55"/>
      <c r="E55"/>
      <c r="F55"/>
      <c r="G55"/>
      <c r="H55"/>
      <c r="I55"/>
      <c r="J55"/>
      <c r="K55"/>
      <c r="L55"/>
      <c r="M55"/>
      <c r="N55"/>
      <c r="O55"/>
      <c r="P55"/>
      <c r="Q55"/>
      <c r="R55"/>
      <c r="S55"/>
      <c r="T55"/>
      <c r="U55"/>
    </row>
    <row r="56" spans="1:21" s="6" customFormat="1" x14ac:dyDescent="0.2">
      <c r="A56"/>
      <c r="B56"/>
      <c r="C56"/>
      <c r="D56"/>
      <c r="E56"/>
      <c r="F56"/>
      <c r="G56"/>
      <c r="H56"/>
      <c r="I56"/>
      <c r="J56"/>
      <c r="K56"/>
      <c r="L56"/>
      <c r="M56"/>
      <c r="N56"/>
      <c r="O56"/>
      <c r="P56"/>
      <c r="Q56"/>
      <c r="R56"/>
      <c r="S56"/>
      <c r="T56"/>
      <c r="U56"/>
    </row>
    <row r="57" spans="1:21" s="6" customFormat="1" x14ac:dyDescent="0.2">
      <c r="A57"/>
      <c r="B57"/>
      <c r="C57"/>
      <c r="D57"/>
      <c r="E57"/>
      <c r="F57"/>
      <c r="G57"/>
      <c r="H57"/>
      <c r="I57"/>
      <c r="J57"/>
      <c r="K57"/>
      <c r="L57"/>
      <c r="M57"/>
      <c r="N57"/>
      <c r="O57"/>
      <c r="P57"/>
      <c r="Q57"/>
      <c r="R57"/>
      <c r="S57"/>
      <c r="T57"/>
      <c r="U57"/>
    </row>
    <row r="58" spans="1:21" x14ac:dyDescent="0.2">
      <c r="A58"/>
      <c r="B58"/>
      <c r="C58"/>
      <c r="D58"/>
      <c r="E58"/>
      <c r="F58"/>
      <c r="G58"/>
      <c r="H58"/>
      <c r="I58"/>
      <c r="J58"/>
      <c r="K58"/>
      <c r="L58"/>
      <c r="M58"/>
      <c r="N58"/>
      <c r="O58"/>
      <c r="P58"/>
      <c r="Q58"/>
      <c r="R58"/>
      <c r="S58"/>
      <c r="T58"/>
      <c r="U58"/>
    </row>
    <row r="59" spans="1:21" x14ac:dyDescent="0.2">
      <c r="A59"/>
      <c r="B59"/>
      <c r="C59"/>
      <c r="D59"/>
      <c r="E59"/>
      <c r="F59"/>
      <c r="G59"/>
      <c r="H59"/>
      <c r="I59"/>
      <c r="J59"/>
      <c r="K59"/>
      <c r="L59"/>
      <c r="M59"/>
      <c r="N59"/>
      <c r="O59"/>
      <c r="P59"/>
      <c r="Q59"/>
      <c r="R59"/>
      <c r="S59"/>
      <c r="T59"/>
      <c r="U59"/>
    </row>
    <row r="60" spans="1:21" x14ac:dyDescent="0.2">
      <c r="A60"/>
      <c r="B60"/>
      <c r="C60"/>
      <c r="D60"/>
      <c r="E60"/>
      <c r="F60"/>
      <c r="G60"/>
      <c r="H60"/>
      <c r="I60"/>
      <c r="J60"/>
      <c r="K60"/>
      <c r="L60"/>
      <c r="M60"/>
      <c r="N60"/>
      <c r="O60"/>
      <c r="P60"/>
      <c r="Q60"/>
      <c r="R60"/>
      <c r="S60"/>
      <c r="T60"/>
      <c r="U60"/>
    </row>
    <row r="61" spans="1:21" x14ac:dyDescent="0.2">
      <c r="A61"/>
      <c r="B61"/>
      <c r="C61"/>
      <c r="D61"/>
      <c r="E61"/>
      <c r="F61"/>
      <c r="G61"/>
      <c r="H61"/>
      <c r="I61"/>
      <c r="J61"/>
      <c r="K61"/>
      <c r="L61"/>
      <c r="M61"/>
      <c r="N61"/>
      <c r="O61"/>
      <c r="P61"/>
      <c r="Q61"/>
      <c r="R61"/>
      <c r="S61"/>
      <c r="T61"/>
      <c r="U61"/>
    </row>
    <row r="62" spans="1:21" x14ac:dyDescent="0.2">
      <c r="A62"/>
      <c r="B62"/>
      <c r="C62"/>
      <c r="D62"/>
      <c r="E62"/>
      <c r="F62"/>
      <c r="G62"/>
      <c r="H62"/>
      <c r="I62"/>
      <c r="J62"/>
      <c r="K62"/>
      <c r="L62"/>
      <c r="M62"/>
      <c r="N62"/>
      <c r="O62"/>
      <c r="P62"/>
      <c r="Q62"/>
      <c r="R62"/>
      <c r="S62"/>
      <c r="T62"/>
      <c r="U62"/>
    </row>
    <row r="63" spans="1:21" x14ac:dyDescent="0.2">
      <c r="A63"/>
      <c r="B63"/>
      <c r="C63"/>
      <c r="D63"/>
      <c r="E63"/>
      <c r="F63"/>
      <c r="G63"/>
      <c r="H63"/>
      <c r="I63"/>
      <c r="J63"/>
      <c r="K63"/>
      <c r="L63"/>
      <c r="M63"/>
      <c r="N63"/>
      <c r="O63"/>
      <c r="P63"/>
      <c r="Q63"/>
      <c r="R63"/>
      <c r="S63"/>
      <c r="T63"/>
      <c r="U63"/>
    </row>
    <row r="64" spans="1:21" x14ac:dyDescent="0.2">
      <c r="A64"/>
      <c r="B64"/>
      <c r="C64"/>
      <c r="D64"/>
      <c r="E64"/>
      <c r="F64"/>
      <c r="G64"/>
      <c r="H64"/>
      <c r="I64"/>
      <c r="J64"/>
      <c r="K64"/>
      <c r="L64"/>
      <c r="M64"/>
      <c r="N64"/>
      <c r="O64"/>
      <c r="P64"/>
      <c r="Q64"/>
      <c r="R64"/>
      <c r="S64"/>
      <c r="T64"/>
      <c r="U64"/>
    </row>
    <row r="65" spans="1:21" x14ac:dyDescent="0.2">
      <c r="A65"/>
      <c r="B65"/>
      <c r="C65"/>
      <c r="D65"/>
      <c r="E65"/>
      <c r="F65"/>
      <c r="G65"/>
      <c r="H65"/>
      <c r="I65"/>
      <c r="J65"/>
      <c r="K65"/>
      <c r="L65"/>
      <c r="M65"/>
      <c r="N65"/>
      <c r="O65"/>
      <c r="P65"/>
      <c r="Q65"/>
      <c r="R65"/>
      <c r="S65"/>
      <c r="T65"/>
      <c r="U65"/>
    </row>
    <row r="66" spans="1:21" x14ac:dyDescent="0.2">
      <c r="A66"/>
      <c r="B66"/>
      <c r="C66"/>
      <c r="D66"/>
      <c r="E66"/>
      <c r="F66"/>
      <c r="G66"/>
      <c r="H66"/>
      <c r="I66"/>
      <c r="J66"/>
      <c r="K66"/>
      <c r="L66"/>
      <c r="M66"/>
      <c r="N66"/>
      <c r="O66"/>
      <c r="P66"/>
      <c r="Q66"/>
      <c r="R66"/>
      <c r="S66"/>
      <c r="T66"/>
      <c r="U66"/>
    </row>
    <row r="67" spans="1:21" x14ac:dyDescent="0.2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  <c r="U67"/>
    </row>
    <row r="68" spans="1:21" x14ac:dyDescent="0.2">
      <c r="A68"/>
      <c r="B68"/>
      <c r="C68"/>
      <c r="D68"/>
      <c r="E68"/>
      <c r="F68"/>
      <c r="G68"/>
      <c r="H68"/>
      <c r="I68"/>
      <c r="J68"/>
      <c r="K68"/>
      <c r="L68"/>
      <c r="M68"/>
      <c r="N68"/>
      <c r="O68"/>
      <c r="P68"/>
      <c r="Q68"/>
      <c r="R68"/>
      <c r="S68"/>
      <c r="T68"/>
      <c r="U68"/>
    </row>
    <row r="69" spans="1:21" x14ac:dyDescent="0.2">
      <c r="A69"/>
      <c r="B69"/>
      <c r="C69"/>
      <c r="D69"/>
      <c r="E69"/>
      <c r="F69"/>
      <c r="G69"/>
      <c r="H69"/>
      <c r="I69"/>
      <c r="J69"/>
      <c r="K69"/>
      <c r="L69"/>
      <c r="M69"/>
      <c r="N69"/>
      <c r="O69"/>
      <c r="P69"/>
      <c r="Q69"/>
      <c r="R69"/>
      <c r="S69"/>
      <c r="T69"/>
      <c r="U69"/>
    </row>
    <row r="70" spans="1:21" x14ac:dyDescent="0.2">
      <c r="A70"/>
      <c r="B70"/>
      <c r="C70"/>
      <c r="D70"/>
      <c r="E70"/>
      <c r="F70"/>
      <c r="G70"/>
      <c r="H70"/>
      <c r="I70"/>
      <c r="J70"/>
      <c r="K70"/>
      <c r="L70"/>
      <c r="M70"/>
      <c r="N70"/>
      <c r="O70"/>
      <c r="P70"/>
      <c r="Q70"/>
      <c r="R70"/>
      <c r="S70"/>
      <c r="T70"/>
      <c r="U70"/>
    </row>
    <row r="71" spans="1:21" x14ac:dyDescent="0.2">
      <c r="A71"/>
      <c r="B71"/>
      <c r="C71"/>
      <c r="D71"/>
      <c r="E71"/>
      <c r="F71"/>
      <c r="G71"/>
      <c r="H71"/>
      <c r="I71"/>
      <c r="J71"/>
      <c r="K71"/>
      <c r="L71"/>
      <c r="M71"/>
      <c r="N71"/>
      <c r="O71"/>
      <c r="P71"/>
      <c r="Q71"/>
      <c r="R71"/>
      <c r="S71"/>
      <c r="T71"/>
      <c r="U71"/>
    </row>
    <row r="72" spans="1:21" x14ac:dyDescent="0.2">
      <c r="A72"/>
      <c r="B72"/>
      <c r="C72"/>
      <c r="D72"/>
      <c r="E72"/>
      <c r="F72"/>
      <c r="G72"/>
      <c r="H72"/>
      <c r="I72"/>
      <c r="J72"/>
      <c r="K72"/>
      <c r="L72"/>
      <c r="M72"/>
      <c r="N72"/>
      <c r="O72"/>
      <c r="P72"/>
      <c r="Q72"/>
      <c r="R72"/>
      <c r="S72"/>
      <c r="T72"/>
      <c r="U72"/>
    </row>
    <row r="73" spans="1:21" x14ac:dyDescent="0.2">
      <c r="A73"/>
      <c r="B73"/>
      <c r="C73"/>
      <c r="D73"/>
      <c r="E73"/>
      <c r="F73"/>
      <c r="G73"/>
      <c r="H73"/>
      <c r="I73"/>
      <c r="J73"/>
      <c r="K73"/>
      <c r="L73"/>
      <c r="M73"/>
      <c r="N73"/>
      <c r="O73"/>
      <c r="P73"/>
      <c r="Q73"/>
      <c r="R73"/>
      <c r="S73"/>
      <c r="T73"/>
      <c r="U73"/>
    </row>
    <row r="74" spans="1:21" x14ac:dyDescent="0.2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  <c r="U74"/>
    </row>
    <row r="75" spans="1:21" x14ac:dyDescent="0.2">
      <c r="A75"/>
      <c r="B75"/>
      <c r="C75"/>
      <c r="D75"/>
      <c r="E75"/>
      <c r="F75"/>
      <c r="G75"/>
      <c r="H75"/>
      <c r="I75"/>
      <c r="J75"/>
      <c r="K75"/>
      <c r="L75"/>
      <c r="M75"/>
      <c r="N75"/>
      <c r="O75"/>
      <c r="P75"/>
      <c r="Q75"/>
      <c r="R75"/>
      <c r="S75"/>
      <c r="T75"/>
      <c r="U75"/>
    </row>
    <row r="76" spans="1:21" x14ac:dyDescent="0.2">
      <c r="A76"/>
      <c r="B76"/>
      <c r="C76"/>
      <c r="D76"/>
      <c r="E76"/>
      <c r="F76"/>
      <c r="G76"/>
      <c r="H76"/>
      <c r="I76"/>
      <c r="J76"/>
      <c r="K76"/>
      <c r="L76"/>
      <c r="M76"/>
      <c r="N76"/>
      <c r="O76"/>
      <c r="P76"/>
      <c r="Q76"/>
      <c r="R76"/>
      <c r="S76"/>
      <c r="T76"/>
      <c r="U76"/>
    </row>
    <row r="77" spans="1:21" x14ac:dyDescent="0.2">
      <c r="A77"/>
      <c r="B77"/>
      <c r="C77"/>
      <c r="D77"/>
      <c r="E77"/>
      <c r="F77"/>
      <c r="G77"/>
      <c r="H77"/>
      <c r="I77"/>
      <c r="J77"/>
      <c r="K77"/>
      <c r="L77"/>
      <c r="M77"/>
      <c r="N77"/>
      <c r="O77"/>
      <c r="P77"/>
      <c r="Q77"/>
      <c r="R77"/>
      <c r="S77"/>
      <c r="T77"/>
      <c r="U77"/>
    </row>
    <row r="78" spans="1:21" x14ac:dyDescent="0.2">
      <c r="A78"/>
      <c r="B78"/>
      <c r="C78"/>
      <c r="D78"/>
      <c r="E78"/>
      <c r="F78"/>
      <c r="G78"/>
      <c r="H78"/>
      <c r="I78"/>
      <c r="J78"/>
      <c r="K78"/>
      <c r="L78"/>
      <c r="M78"/>
      <c r="N78"/>
      <c r="O78"/>
      <c r="P78"/>
      <c r="Q78"/>
      <c r="R78"/>
      <c r="S78"/>
      <c r="T78"/>
      <c r="U78"/>
    </row>
    <row r="79" spans="1:21" x14ac:dyDescent="0.2">
      <c r="A79"/>
      <c r="B79"/>
      <c r="C79"/>
      <c r="D79"/>
      <c r="E79"/>
      <c r="F79"/>
      <c r="G79"/>
      <c r="H79"/>
      <c r="I79"/>
      <c r="J79"/>
      <c r="K79"/>
      <c r="L79"/>
      <c r="M79"/>
      <c r="N79"/>
      <c r="O79"/>
      <c r="P79"/>
      <c r="Q79"/>
      <c r="R79"/>
      <c r="S79"/>
      <c r="T79"/>
      <c r="U79"/>
    </row>
    <row r="80" spans="1:21" x14ac:dyDescent="0.2">
      <c r="A80"/>
      <c r="B80"/>
      <c r="C80"/>
      <c r="D80"/>
      <c r="E80"/>
      <c r="F80"/>
      <c r="G80"/>
      <c r="H80"/>
      <c r="I80"/>
      <c r="J80"/>
      <c r="K80"/>
      <c r="L80"/>
      <c r="M80"/>
      <c r="N80"/>
      <c r="O80"/>
      <c r="P80"/>
      <c r="Q80"/>
      <c r="R80"/>
      <c r="S80"/>
      <c r="T80"/>
      <c r="U80"/>
    </row>
    <row r="81" spans="1:21" x14ac:dyDescent="0.2">
      <c r="A81"/>
      <c r="B81"/>
      <c r="C81"/>
      <c r="D81"/>
      <c r="E81"/>
      <c r="F81"/>
      <c r="G81"/>
      <c r="H81"/>
      <c r="I81"/>
      <c r="J81"/>
      <c r="K81"/>
      <c r="L81"/>
      <c r="M81"/>
      <c r="N81"/>
      <c r="O81"/>
      <c r="P81"/>
      <c r="Q81"/>
      <c r="R81"/>
      <c r="S81"/>
      <c r="T81"/>
      <c r="U81"/>
    </row>
    <row r="82" spans="1:21" x14ac:dyDescent="0.2">
      <c r="A82"/>
      <c r="B82"/>
      <c r="C82"/>
      <c r="D82"/>
      <c r="E82"/>
      <c r="F82"/>
      <c r="G82"/>
      <c r="H82"/>
      <c r="I82"/>
      <c r="J82"/>
      <c r="K82"/>
      <c r="L82"/>
      <c r="M82"/>
      <c r="N82"/>
      <c r="O82"/>
      <c r="P82"/>
      <c r="Q82"/>
      <c r="R82"/>
      <c r="S82"/>
      <c r="T82"/>
      <c r="U82"/>
    </row>
    <row r="83" spans="1:21" x14ac:dyDescent="0.2">
      <c r="A83"/>
      <c r="B83"/>
      <c r="C83"/>
      <c r="D83"/>
      <c r="E83"/>
      <c r="F83"/>
      <c r="G83"/>
      <c r="H83"/>
      <c r="I83"/>
      <c r="J83"/>
      <c r="K83"/>
      <c r="L83"/>
      <c r="M83"/>
      <c r="N83"/>
      <c r="O83"/>
      <c r="P83"/>
      <c r="Q83"/>
      <c r="R83"/>
      <c r="S83"/>
      <c r="T83"/>
      <c r="U83"/>
    </row>
    <row r="84" spans="1:21" x14ac:dyDescent="0.2">
      <c r="A84"/>
      <c r="B84"/>
      <c r="C84"/>
      <c r="D84"/>
      <c r="E84"/>
      <c r="F84"/>
      <c r="G84"/>
      <c r="H84"/>
      <c r="I84"/>
      <c r="J84"/>
      <c r="K84"/>
      <c r="L84"/>
      <c r="M84"/>
      <c r="N84"/>
      <c r="O84"/>
      <c r="P84"/>
      <c r="Q84"/>
      <c r="R84"/>
      <c r="S84"/>
      <c r="T84"/>
      <c r="U84"/>
    </row>
    <row r="85" spans="1:21" x14ac:dyDescent="0.2">
      <c r="A85"/>
      <c r="B85"/>
      <c r="C85"/>
      <c r="D85"/>
      <c r="E85"/>
      <c r="F85"/>
      <c r="G85"/>
      <c r="H85"/>
      <c r="I85"/>
      <c r="J85"/>
      <c r="K85"/>
      <c r="L85"/>
      <c r="M85"/>
      <c r="N85"/>
      <c r="O85"/>
      <c r="P85"/>
      <c r="Q85"/>
      <c r="R85"/>
      <c r="S85"/>
      <c r="T85"/>
      <c r="U85"/>
    </row>
    <row r="86" spans="1:21" x14ac:dyDescent="0.2">
      <c r="A86"/>
      <c r="B86"/>
      <c r="C86"/>
      <c r="D86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</row>
    <row r="87" spans="1:21" x14ac:dyDescent="0.2">
      <c r="A87"/>
      <c r="B87"/>
      <c r="C87"/>
      <c r="D87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</row>
    <row r="88" spans="1:21" x14ac:dyDescent="0.2">
      <c r="A88"/>
      <c r="B88"/>
      <c r="C88"/>
      <c r="D88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</row>
    <row r="89" spans="1:21" x14ac:dyDescent="0.2">
      <c r="A89"/>
      <c r="B89"/>
      <c r="C89"/>
      <c r="D8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</row>
    <row r="90" spans="1:21" x14ac:dyDescent="0.2">
      <c r="A90"/>
      <c r="B90"/>
      <c r="C90"/>
      <c r="D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</row>
    <row r="91" spans="1:21" x14ac:dyDescent="0.2">
      <c r="A91"/>
      <c r="B91"/>
      <c r="C91"/>
      <c r="D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</row>
    <row r="92" spans="1:21" x14ac:dyDescent="0.2">
      <c r="A92"/>
      <c r="B92"/>
      <c r="C92"/>
      <c r="D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</row>
    <row r="93" spans="1:21" x14ac:dyDescent="0.2">
      <c r="A93"/>
      <c r="B93"/>
      <c r="C93"/>
      <c r="D93"/>
      <c r="E93"/>
      <c r="F93"/>
      <c r="G93"/>
      <c r="H93"/>
      <c r="I93"/>
      <c r="J93"/>
      <c r="K93"/>
      <c r="L93"/>
      <c r="M93"/>
      <c r="N93"/>
      <c r="O93"/>
      <c r="P93"/>
      <c r="Q93"/>
      <c r="R93"/>
      <c r="S93"/>
      <c r="T93"/>
      <c r="U93"/>
    </row>
    <row r="94" spans="1:21" x14ac:dyDescent="0.2">
      <c r="A94"/>
      <c r="B94"/>
      <c r="C94"/>
      <c r="D94"/>
      <c r="E94"/>
      <c r="F94"/>
      <c r="G94"/>
      <c r="H94"/>
      <c r="I94"/>
      <c r="J94"/>
      <c r="K94"/>
      <c r="L94"/>
      <c r="M94"/>
      <c r="N94"/>
      <c r="O94"/>
      <c r="P94"/>
      <c r="Q94"/>
      <c r="R94"/>
      <c r="S94"/>
      <c r="T94"/>
      <c r="U94"/>
    </row>
    <row r="95" spans="1:21" x14ac:dyDescent="0.2">
      <c r="A95"/>
      <c r="B95"/>
      <c r="C95"/>
      <c r="D95"/>
      <c r="E95"/>
      <c r="F95"/>
      <c r="G95"/>
      <c r="H95"/>
      <c r="I95"/>
      <c r="J95"/>
      <c r="K95"/>
      <c r="L95"/>
      <c r="M95"/>
      <c r="N95"/>
      <c r="O95"/>
      <c r="P95"/>
      <c r="Q95"/>
      <c r="R95"/>
      <c r="S95"/>
      <c r="T95"/>
      <c r="U95"/>
    </row>
    <row r="96" spans="1:21" x14ac:dyDescent="0.2">
      <c r="A96"/>
      <c r="B96"/>
      <c r="C96"/>
      <c r="D96"/>
      <c r="E96"/>
      <c r="F96"/>
      <c r="G96"/>
      <c r="H96"/>
      <c r="I96"/>
      <c r="J96"/>
      <c r="K96"/>
      <c r="L96"/>
      <c r="M96"/>
      <c r="N96"/>
      <c r="O96"/>
      <c r="P96"/>
      <c r="Q96"/>
      <c r="R96"/>
      <c r="S96"/>
      <c r="T96"/>
      <c r="U96"/>
    </row>
    <row r="97" spans="1:21" x14ac:dyDescent="0.2">
      <c r="A97"/>
      <c r="B97"/>
      <c r="C97"/>
      <c r="D97"/>
      <c r="E97"/>
      <c r="F97"/>
      <c r="G97"/>
      <c r="H97"/>
      <c r="I97"/>
      <c r="J97"/>
      <c r="K97"/>
      <c r="L97"/>
      <c r="M97"/>
      <c r="N97"/>
      <c r="O97"/>
      <c r="P97"/>
      <c r="Q97"/>
      <c r="R97"/>
      <c r="S97"/>
      <c r="T97"/>
      <c r="U97"/>
    </row>
    <row r="98" spans="1:21" x14ac:dyDescent="0.2">
      <c r="A98"/>
      <c r="B98"/>
      <c r="C98"/>
      <c r="D98"/>
      <c r="E98"/>
      <c r="F98"/>
      <c r="G98"/>
      <c r="H98"/>
      <c r="I98"/>
      <c r="J98"/>
      <c r="K98"/>
      <c r="L98"/>
      <c r="M98"/>
      <c r="N98"/>
      <c r="O98"/>
      <c r="P98"/>
      <c r="Q98"/>
      <c r="R98"/>
      <c r="S98"/>
      <c r="T98"/>
      <c r="U98"/>
    </row>
    <row r="99" spans="1:21" x14ac:dyDescent="0.2">
      <c r="A99"/>
      <c r="B99"/>
      <c r="C99"/>
      <c r="D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</row>
    <row r="100" spans="1:21" x14ac:dyDescent="0.2">
      <c r="A100"/>
      <c r="B100"/>
      <c r="C100"/>
      <c r="D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</row>
    <row r="101" spans="1:21" x14ac:dyDescent="0.2">
      <c r="A101"/>
      <c r="B101"/>
      <c r="C101"/>
      <c r="D101"/>
      <c r="E101"/>
      <c r="F101"/>
      <c r="G101"/>
      <c r="H101"/>
      <c r="I101"/>
      <c r="J101"/>
      <c r="K101"/>
      <c r="L101"/>
      <c r="M101"/>
      <c r="N101"/>
      <c r="O101"/>
      <c r="P101"/>
      <c r="Q101"/>
      <c r="R101"/>
      <c r="S101"/>
      <c r="T101"/>
      <c r="U101"/>
    </row>
    <row r="102" spans="1:21" x14ac:dyDescent="0.2">
      <c r="A102"/>
      <c r="B102"/>
      <c r="C102"/>
      <c r="D102"/>
      <c r="E102"/>
      <c r="F102"/>
      <c r="G102"/>
      <c r="H102"/>
      <c r="I102"/>
      <c r="J102"/>
      <c r="K102"/>
      <c r="L102"/>
      <c r="M102"/>
      <c r="N102"/>
      <c r="O102"/>
      <c r="P102"/>
      <c r="Q102"/>
      <c r="R102"/>
      <c r="S102"/>
      <c r="T102"/>
      <c r="U102"/>
    </row>
    <row r="103" spans="1:21" x14ac:dyDescent="0.2">
      <c r="A103"/>
      <c r="B103"/>
      <c r="C103"/>
      <c r="D103"/>
      <c r="E103"/>
      <c r="F103"/>
      <c r="G103"/>
      <c r="H103"/>
      <c r="I103"/>
      <c r="J103"/>
      <c r="K103"/>
      <c r="L103"/>
      <c r="M103"/>
      <c r="N103"/>
      <c r="O103"/>
      <c r="P103"/>
      <c r="Q103"/>
      <c r="R103"/>
      <c r="S103"/>
      <c r="T103"/>
      <c r="U103"/>
    </row>
    <row r="104" spans="1:21" x14ac:dyDescent="0.2">
      <c r="A104"/>
      <c r="B104"/>
      <c r="C104"/>
      <c r="D104"/>
      <c r="E104"/>
      <c r="F104"/>
      <c r="G104"/>
      <c r="H104"/>
      <c r="I104"/>
      <c r="J104"/>
      <c r="K104"/>
      <c r="L104"/>
      <c r="M104"/>
      <c r="N104"/>
      <c r="O104"/>
      <c r="P104"/>
      <c r="Q104"/>
      <c r="R104"/>
      <c r="S104"/>
      <c r="T104"/>
      <c r="U104"/>
    </row>
    <row r="105" spans="1:21" x14ac:dyDescent="0.2">
      <c r="A105"/>
      <c r="B105"/>
      <c r="C105"/>
      <c r="D105"/>
      <c r="E105"/>
      <c r="F105"/>
      <c r="G105"/>
      <c r="H105"/>
      <c r="I105"/>
      <c r="J105"/>
      <c r="K105"/>
      <c r="L105"/>
      <c r="M105"/>
      <c r="N105"/>
      <c r="O105"/>
      <c r="P105"/>
      <c r="Q105"/>
      <c r="R105"/>
      <c r="S105"/>
      <c r="T105"/>
      <c r="U105"/>
    </row>
    <row r="106" spans="1:21" x14ac:dyDescent="0.2">
      <c r="A106"/>
      <c r="B106"/>
      <c r="C106"/>
      <c r="D106"/>
      <c r="E106"/>
      <c r="F106"/>
      <c r="G106"/>
      <c r="H106"/>
      <c r="I106"/>
      <c r="J106"/>
      <c r="K106"/>
      <c r="L106"/>
      <c r="M106"/>
      <c r="N106"/>
      <c r="O106"/>
      <c r="P106"/>
      <c r="Q106"/>
      <c r="R106"/>
      <c r="S106"/>
      <c r="T106"/>
      <c r="U106"/>
    </row>
    <row r="107" spans="1:21" x14ac:dyDescent="0.2">
      <c r="A107"/>
      <c r="B107"/>
      <c r="C107"/>
      <c r="D107"/>
      <c r="E107"/>
      <c r="F107"/>
      <c r="G107"/>
      <c r="H107"/>
      <c r="I107"/>
      <c r="J107"/>
      <c r="K107"/>
      <c r="L107"/>
      <c r="M107"/>
      <c r="N107"/>
      <c r="O107"/>
      <c r="P107"/>
      <c r="Q107"/>
      <c r="R107"/>
      <c r="S107"/>
      <c r="T107"/>
      <c r="U107"/>
    </row>
    <row r="108" spans="1:21" x14ac:dyDescent="0.2">
      <c r="A108"/>
      <c r="B108"/>
      <c r="C108"/>
      <c r="D108"/>
      <c r="E108"/>
      <c r="F108"/>
      <c r="G108"/>
      <c r="H108"/>
      <c r="I108"/>
      <c r="J108"/>
      <c r="K108"/>
      <c r="L108"/>
      <c r="M108"/>
      <c r="N108"/>
      <c r="O108"/>
      <c r="P108"/>
      <c r="Q108"/>
      <c r="R108"/>
      <c r="S108"/>
      <c r="T108"/>
      <c r="U108"/>
    </row>
    <row r="109" spans="1:21" x14ac:dyDescent="0.2">
      <c r="A109"/>
      <c r="B109"/>
      <c r="C109"/>
      <c r="D109"/>
      <c r="E109"/>
      <c r="F109"/>
      <c r="G109"/>
      <c r="H109"/>
      <c r="I109"/>
      <c r="J109"/>
      <c r="K109"/>
      <c r="L109"/>
      <c r="M109"/>
      <c r="N109"/>
      <c r="O109"/>
      <c r="P109"/>
      <c r="Q109"/>
      <c r="R109"/>
      <c r="S109"/>
      <c r="T109"/>
      <c r="U109"/>
    </row>
    <row r="110" spans="1:21" x14ac:dyDescent="0.2">
      <c r="A110"/>
      <c r="B110"/>
      <c r="C110"/>
      <c r="D110"/>
      <c r="E110"/>
      <c r="F110"/>
      <c r="G110"/>
      <c r="H110"/>
      <c r="I110"/>
      <c r="J110"/>
      <c r="K110"/>
      <c r="L110"/>
      <c r="M110"/>
      <c r="N110"/>
      <c r="O110"/>
      <c r="P110"/>
      <c r="Q110"/>
      <c r="R110"/>
      <c r="S110"/>
      <c r="T110"/>
      <c r="U110"/>
    </row>
    <row r="111" spans="1:21" x14ac:dyDescent="0.2">
      <c r="A111"/>
      <c r="B111"/>
      <c r="C111"/>
      <c r="D111"/>
      <c r="E111"/>
      <c r="F111"/>
      <c r="G111"/>
      <c r="H111"/>
      <c r="I111"/>
      <c r="J111"/>
      <c r="K111"/>
      <c r="L111"/>
      <c r="M111"/>
      <c r="N111"/>
      <c r="O111"/>
      <c r="P111"/>
      <c r="Q111"/>
      <c r="R111"/>
      <c r="S111"/>
      <c r="T111"/>
      <c r="U111"/>
    </row>
    <row r="112" spans="1:21" x14ac:dyDescent="0.2">
      <c r="A112"/>
      <c r="B112"/>
      <c r="C112"/>
      <c r="D112"/>
      <c r="E112"/>
      <c r="F112"/>
      <c r="G112"/>
      <c r="H112"/>
      <c r="I112"/>
      <c r="J112"/>
      <c r="K112"/>
      <c r="L112"/>
      <c r="M112"/>
      <c r="N112"/>
      <c r="O112"/>
      <c r="P112"/>
      <c r="Q112"/>
      <c r="R112"/>
      <c r="S112"/>
      <c r="T112"/>
      <c r="U112"/>
    </row>
    <row r="113" spans="1:21" x14ac:dyDescent="0.2">
      <c r="A113"/>
      <c r="B113"/>
      <c r="C113"/>
      <c r="D113"/>
      <c r="E113"/>
      <c r="F113"/>
      <c r="G113"/>
      <c r="H113"/>
      <c r="I113"/>
      <c r="J113"/>
      <c r="K113"/>
      <c r="L113"/>
      <c r="M113"/>
      <c r="N113"/>
      <c r="O113"/>
      <c r="P113"/>
      <c r="Q113"/>
      <c r="R113"/>
      <c r="S113"/>
      <c r="T113"/>
      <c r="U113"/>
    </row>
    <row r="114" spans="1:21" x14ac:dyDescent="0.2">
      <c r="A114"/>
      <c r="B114"/>
      <c r="C114"/>
      <c r="D114"/>
      <c r="E114"/>
      <c r="F114"/>
      <c r="G114"/>
      <c r="H114"/>
      <c r="I114"/>
      <c r="J114"/>
      <c r="K114"/>
      <c r="L114"/>
      <c r="M114"/>
      <c r="N114"/>
      <c r="O114"/>
      <c r="P114"/>
      <c r="Q114"/>
      <c r="R114"/>
      <c r="S114"/>
      <c r="T114"/>
      <c r="U114"/>
    </row>
    <row r="115" spans="1:21" x14ac:dyDescent="0.2">
      <c r="A115"/>
      <c r="B115"/>
      <c r="C115"/>
      <c r="D115"/>
      <c r="E115"/>
      <c r="F115"/>
      <c r="G115"/>
      <c r="H115"/>
      <c r="I115"/>
      <c r="J115"/>
      <c r="K115"/>
      <c r="L115"/>
      <c r="M115"/>
      <c r="N115"/>
      <c r="O115"/>
      <c r="P115"/>
      <c r="Q115"/>
      <c r="R115"/>
      <c r="S115"/>
      <c r="T115"/>
      <c r="U115"/>
    </row>
    <row r="116" spans="1:21" x14ac:dyDescent="0.2">
      <c r="A116"/>
      <c r="B116"/>
      <c r="C116"/>
      <c r="D116"/>
      <c r="E116"/>
      <c r="F116"/>
      <c r="G116"/>
      <c r="H116"/>
      <c r="I116"/>
      <c r="J116"/>
      <c r="K116"/>
      <c r="L116"/>
      <c r="M116"/>
      <c r="N116"/>
      <c r="O116"/>
      <c r="P116"/>
      <c r="Q116"/>
      <c r="R116"/>
      <c r="S116"/>
      <c r="T116"/>
      <c r="U116"/>
    </row>
    <row r="117" spans="1:21" x14ac:dyDescent="0.2">
      <c r="A117"/>
      <c r="B117"/>
      <c r="C117"/>
      <c r="D117"/>
      <c r="E117"/>
      <c r="F117"/>
      <c r="G117"/>
      <c r="H117"/>
      <c r="I117"/>
      <c r="J117"/>
      <c r="K117"/>
      <c r="L117"/>
      <c r="M117"/>
      <c r="N117"/>
      <c r="O117"/>
      <c r="P117"/>
      <c r="Q117"/>
      <c r="R117"/>
      <c r="S117"/>
      <c r="T117"/>
      <c r="U117"/>
    </row>
    <row r="118" spans="1:21" x14ac:dyDescent="0.2">
      <c r="A118"/>
      <c r="B118"/>
      <c r="C118"/>
      <c r="D118"/>
      <c r="E118"/>
      <c r="F118"/>
      <c r="G118"/>
      <c r="H118"/>
      <c r="I118"/>
      <c r="J118"/>
      <c r="K118"/>
      <c r="L118"/>
      <c r="M118"/>
      <c r="N118"/>
      <c r="O118"/>
      <c r="P118"/>
      <c r="Q118"/>
      <c r="R118"/>
      <c r="S118"/>
      <c r="T118"/>
      <c r="U118"/>
    </row>
    <row r="119" spans="1:21" x14ac:dyDescent="0.2">
      <c r="A119"/>
      <c r="B119"/>
      <c r="C119"/>
      <c r="D119"/>
      <c r="E119"/>
      <c r="F119"/>
      <c r="G119"/>
      <c r="H119"/>
      <c r="I119"/>
      <c r="J119"/>
      <c r="K119"/>
      <c r="L119"/>
      <c r="M119"/>
      <c r="N119"/>
      <c r="O119"/>
      <c r="P119"/>
      <c r="Q119"/>
      <c r="R119"/>
      <c r="S119"/>
      <c r="T119"/>
      <c r="U119"/>
    </row>
    <row r="120" spans="1:21" x14ac:dyDescent="0.2">
      <c r="A120"/>
      <c r="B120"/>
      <c r="C120"/>
      <c r="D120"/>
      <c r="E120"/>
      <c r="F120"/>
      <c r="G120"/>
      <c r="H120"/>
      <c r="I120"/>
      <c r="J120"/>
      <c r="K120"/>
      <c r="L120"/>
      <c r="M120"/>
      <c r="N120"/>
      <c r="O120"/>
      <c r="P120"/>
      <c r="Q120"/>
      <c r="R120"/>
      <c r="S120"/>
      <c r="T120"/>
      <c r="U120"/>
    </row>
    <row r="121" spans="1:21" x14ac:dyDescent="0.2">
      <c r="A121"/>
      <c r="B121"/>
      <c r="C121"/>
      <c r="D121"/>
      <c r="E121"/>
      <c r="F121"/>
      <c r="G121"/>
      <c r="H121"/>
      <c r="I121"/>
      <c r="J121"/>
      <c r="K121"/>
      <c r="L121"/>
      <c r="M121"/>
      <c r="N121"/>
      <c r="O121"/>
      <c r="P121"/>
      <c r="Q121"/>
      <c r="R121"/>
      <c r="S121"/>
      <c r="T121"/>
      <c r="U121"/>
    </row>
    <row r="122" spans="1:21" x14ac:dyDescent="0.2">
      <c r="A122"/>
      <c r="B122"/>
      <c r="C122"/>
      <c r="D122"/>
      <c r="E122"/>
      <c r="F122"/>
      <c r="G122"/>
      <c r="H122"/>
      <c r="I122"/>
      <c r="J122"/>
      <c r="K122"/>
      <c r="L122"/>
      <c r="M122"/>
      <c r="N122"/>
      <c r="O122"/>
      <c r="P122"/>
      <c r="Q122"/>
      <c r="R122"/>
      <c r="S122"/>
      <c r="T122"/>
      <c r="U122"/>
    </row>
    <row r="123" spans="1:21" x14ac:dyDescent="0.2">
      <c r="A123"/>
      <c r="B123"/>
      <c r="C123"/>
      <c r="D123"/>
      <c r="E123"/>
      <c r="F123"/>
      <c r="G123"/>
      <c r="H123"/>
      <c r="I123"/>
      <c r="J123"/>
      <c r="K123"/>
      <c r="L123"/>
      <c r="M123"/>
      <c r="N123"/>
      <c r="O123"/>
      <c r="P123"/>
      <c r="Q123"/>
      <c r="R123"/>
      <c r="S123"/>
      <c r="T123"/>
      <c r="U123"/>
    </row>
    <row r="124" spans="1:21" x14ac:dyDescent="0.2">
      <c r="A124"/>
      <c r="B124"/>
      <c r="C124"/>
      <c r="D124"/>
      <c r="E124"/>
      <c r="F124"/>
      <c r="G124"/>
      <c r="H124"/>
      <c r="I124"/>
      <c r="J124"/>
      <c r="K124"/>
      <c r="L124"/>
      <c r="M124"/>
      <c r="N124"/>
      <c r="O124"/>
      <c r="P124"/>
      <c r="Q124"/>
      <c r="R124"/>
      <c r="S124"/>
      <c r="T124"/>
      <c r="U124"/>
    </row>
    <row r="125" spans="1:21" x14ac:dyDescent="0.2">
      <c r="A125"/>
      <c r="B125"/>
      <c r="C125"/>
      <c r="D125"/>
      <c r="E125"/>
      <c r="F125"/>
      <c r="G125"/>
      <c r="H125"/>
      <c r="I125"/>
      <c r="J125"/>
      <c r="K125"/>
      <c r="L125"/>
      <c r="M125"/>
      <c r="N125"/>
      <c r="O125"/>
      <c r="P125"/>
      <c r="Q125"/>
      <c r="R125"/>
      <c r="S125"/>
      <c r="T125"/>
      <c r="U125"/>
    </row>
    <row r="126" spans="1:21" x14ac:dyDescent="0.2">
      <c r="A126"/>
      <c r="B126"/>
      <c r="C126"/>
      <c r="D126"/>
      <c r="E126"/>
      <c r="F126"/>
      <c r="G126"/>
      <c r="H126"/>
      <c r="I126"/>
      <c r="J126"/>
      <c r="K126"/>
      <c r="L126"/>
      <c r="M126"/>
      <c r="N126"/>
      <c r="O126"/>
      <c r="P126"/>
      <c r="Q126"/>
      <c r="R126"/>
      <c r="S126"/>
      <c r="T126"/>
      <c r="U126"/>
    </row>
    <row r="127" spans="1:21" x14ac:dyDescent="0.2">
      <c r="A127"/>
      <c r="B127"/>
      <c r="C127"/>
      <c r="D127"/>
      <c r="E127"/>
      <c r="F127"/>
      <c r="G127"/>
      <c r="H127"/>
      <c r="I127"/>
      <c r="J127"/>
      <c r="K127"/>
      <c r="L127"/>
      <c r="M127"/>
      <c r="N127"/>
      <c r="O127"/>
      <c r="P127"/>
      <c r="Q127"/>
      <c r="R127"/>
      <c r="S127"/>
      <c r="T127"/>
      <c r="U127"/>
    </row>
    <row r="128" spans="1:21" x14ac:dyDescent="0.2">
      <c r="A128"/>
      <c r="B128"/>
      <c r="C128"/>
      <c r="D128"/>
      <c r="E128"/>
      <c r="F128"/>
      <c r="G128"/>
      <c r="H128"/>
      <c r="I128"/>
      <c r="J128"/>
      <c r="K128"/>
      <c r="L128"/>
      <c r="M128"/>
      <c r="N128"/>
      <c r="O128"/>
      <c r="P128"/>
      <c r="Q128"/>
      <c r="R128"/>
      <c r="S128"/>
      <c r="T128"/>
      <c r="U128"/>
    </row>
    <row r="129" spans="1:21" x14ac:dyDescent="0.2">
      <c r="A129"/>
      <c r="B129"/>
      <c r="C129"/>
      <c r="D129"/>
      <c r="E129"/>
      <c r="F129"/>
      <c r="G129"/>
      <c r="H129"/>
      <c r="I129"/>
      <c r="J129"/>
      <c r="K129"/>
      <c r="L129"/>
      <c r="M129"/>
      <c r="N129"/>
      <c r="O129"/>
      <c r="P129"/>
      <c r="Q129"/>
      <c r="R129"/>
      <c r="S129"/>
      <c r="T129"/>
      <c r="U129"/>
    </row>
  </sheetData>
  <mergeCells count="2">
    <mergeCell ref="O20:P20"/>
    <mergeCell ref="P3:S3"/>
  </mergeCells>
  <pageMargins left="0.38" right="0.75" top="0.44" bottom="0.22" header="0.37" footer="0.2"/>
  <pageSetup scale="98" orientation="landscape" r:id="rId1"/>
  <headerFooter alignWithMargins="0">
    <oddFooter>&amp;L&amp;F&amp;R&amp;D</oddFooter>
  </headerFooter>
  <ignoredErrors>
    <ignoredError sqref="S17:S1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45" r:id="rId4" name="Check Box 1">
              <controlPr defaultSize="0" autoFill="0" autoLine="0" autoPict="0">
                <anchor moveWithCells="1">
                  <from>
                    <xdr:col>4</xdr:col>
                    <xdr:colOff>400050</xdr:colOff>
                    <xdr:row>2</xdr:row>
                    <xdr:rowOff>152400</xdr:rowOff>
                  </from>
                  <to>
                    <xdr:col>5</xdr:col>
                    <xdr:colOff>114300</xdr:colOff>
                    <xdr:row>3</xdr:row>
                    <xdr:rowOff>200025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6" r:id="rId5" name="Check Box 2">
              <controlPr defaultSize="0" autoFill="0" autoLine="0" autoPict="0">
                <anchor moveWithCells="1">
                  <from>
                    <xdr:col>5</xdr:col>
                    <xdr:colOff>390525</xdr:colOff>
                    <xdr:row>2</xdr:row>
                    <xdr:rowOff>133350</xdr:rowOff>
                  </from>
                  <to>
                    <xdr:col>6</xdr:col>
                    <xdr:colOff>104775</xdr:colOff>
                    <xdr:row>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7" r:id="rId6" name="Check Box 3">
              <controlPr defaultSize="0" autoFill="0" autoLine="0" autoPict="0">
                <anchor moveWithCells="1">
                  <from>
                    <xdr:col>6</xdr:col>
                    <xdr:colOff>390525</xdr:colOff>
                    <xdr:row>2</xdr:row>
                    <xdr:rowOff>114300</xdr:rowOff>
                  </from>
                  <to>
                    <xdr:col>7</xdr:col>
                    <xdr:colOff>104775</xdr:colOff>
                    <xdr:row>4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48" r:id="rId7" name="Check Box 4">
              <controlPr defaultSize="0" autoFill="0" autoLine="0" autoPict="0">
                <anchor moveWithCells="1">
                  <from>
                    <xdr:col>7</xdr:col>
                    <xdr:colOff>466725</xdr:colOff>
                    <xdr:row>2</xdr:row>
                    <xdr:rowOff>152400</xdr:rowOff>
                  </from>
                  <to>
                    <xdr:col>8</xdr:col>
                    <xdr:colOff>180975</xdr:colOff>
                    <xdr:row>4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In-House Estimate</vt:lpstr>
      <vt:lpstr>Consultant Estimate</vt:lpstr>
      <vt:lpstr>'Consultant Estimate'!Print_Area</vt:lpstr>
      <vt:lpstr>'In-House Estimate'!Print_Area</vt:lpstr>
    </vt:vector>
  </TitlesOfParts>
  <Company>Department of Transportation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Test, Travis W (DOT)</dc:creator>
  <cp:lastModifiedBy>Test, Travis W (DOT)</cp:lastModifiedBy>
  <cp:lastPrinted>2012-09-13T21:32:55Z</cp:lastPrinted>
  <dcterms:created xsi:type="dcterms:W3CDTF">2002-06-04T17:57:54Z</dcterms:created>
  <dcterms:modified xsi:type="dcterms:W3CDTF">2014-07-04T18:27:41Z</dcterms:modified>
</cp:coreProperties>
</file>