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202300"/>
  <mc:AlternateContent xmlns:mc="http://schemas.openxmlformats.org/markup-compatibility/2006">
    <mc:Choice Requires="x15">
      <x15ac:absPath xmlns:x15ac="http://schemas.microsoft.com/office/spreadsheetml/2010/11/ac" url="W:\Staff\Engineering\CPost\My To Do Items\BABA Breakdown Methodology\"/>
    </mc:Choice>
  </mc:AlternateContent>
  <xr:revisionPtr revIDLastSave="0" documentId="13_ncr:1_{90BB1A74-6D10-4135-BD13-372C9F0402C7}" xr6:coauthVersionLast="47" xr6:coauthVersionMax="47" xr10:uidLastSave="{00000000-0000-0000-0000-000000000000}"/>
  <bookViews>
    <workbookView xWindow="-120" yWindow="-120" windowWidth="29040" windowHeight="15720" activeTab="1" xr2:uid="{F341B5B8-6EEE-4C3C-B3CD-00274407BF13}"/>
  </bookViews>
  <sheets>
    <sheet name="Landing&amp;Notes" sheetId="1" r:id="rId1"/>
    <sheet name="AWP Estimate_DATE" sheetId="2" r:id="rId2"/>
    <sheet name="AWP Data &amp; BABA Check" sheetId="19" r:id="rId3"/>
    <sheet name="Item Lookup Table" sheetId="15" r:id="rId4"/>
    <sheet name="AI Prompts" sheetId="21" r:id="rId5"/>
    <sheet name="AWP Estimate_Example" sheetId="18" r:id="rId6"/>
    <sheet name="AWP Data &amp; BABA Check_Example" sheetId="17" r:id="rId7"/>
    <sheet name="Manufactured Products Info" sheetId="7" r:id="rId8"/>
    <sheet name="Construction Material Info" sheetId="5" r:id="rId9"/>
    <sheet name="Section 70917(c) Materials" sheetId="10" r:id="rId10"/>
    <sheet name="Min Use &amp; De Minimis" sheetId="6" r:id="rId11"/>
    <sheet name="23 CFR 635.410 Buy America" sheetId="9" r:id="rId12"/>
    <sheet name="23 USC 313 Buy America" sheetId="8" r:id="rId13"/>
  </sheets>
  <definedNames>
    <definedName name="Item_Table" localSheetId="2">Items[]</definedName>
    <definedName name="Item_Table" localSheetId="6">Items[]</definedName>
    <definedName name="Item_Table" localSheetId="5">Items[]</definedName>
    <definedName name="Item_Table">Items[]</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9" l="1"/>
  <c r="I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7" i="19"/>
  <c r="I197" i="17"/>
  <c r="I198" i="17"/>
  <c r="I199" i="17"/>
  <c r="I200" i="17"/>
  <c r="V197" i="17"/>
  <c r="V198" i="17"/>
  <c r="V199" i="17"/>
  <c r="V200" i="17"/>
  <c r="W197" i="17"/>
  <c r="W198" i="17"/>
  <c r="W199" i="17"/>
  <c r="W200" i="17"/>
  <c r="X197" i="17"/>
  <c r="X198" i="17"/>
  <c r="X199" i="17"/>
  <c r="X200" i="17"/>
  <c r="Y197" i="17"/>
  <c r="Y198" i="17"/>
  <c r="Y199" i="17"/>
  <c r="Y200" i="17"/>
  <c r="Z197" i="17"/>
  <c r="Z198" i="17"/>
  <c r="Z199" i="17"/>
  <c r="Z200" i="17"/>
  <c r="T6" i="17" a="1"/>
  <c r="T6" i="17"/>
  <c r="A2" i="19"/>
  <c r="A1" i="19"/>
  <c r="B175" i="19"/>
  <c r="I175" i="19"/>
  <c r="B176" i="19"/>
  <c r="I176" i="19"/>
  <c r="B80" i="19"/>
  <c r="I80" i="19"/>
  <c r="B18" i="19"/>
  <c r="I18" i="19"/>
  <c r="B19" i="19"/>
  <c r="I19" i="19"/>
  <c r="B20" i="19"/>
  <c r="I20" i="19"/>
  <c r="B21" i="19"/>
  <c r="I21" i="19"/>
  <c r="B22" i="19"/>
  <c r="I22" i="19"/>
  <c r="B23" i="19"/>
  <c r="I23" i="19"/>
  <c r="B24" i="19"/>
  <c r="I24" i="19"/>
  <c r="B25" i="19"/>
  <c r="I25" i="19"/>
  <c r="B26" i="19"/>
  <c r="I26" i="19"/>
  <c r="B27" i="19"/>
  <c r="I27" i="19"/>
  <c r="B28" i="19"/>
  <c r="I28" i="19"/>
  <c r="B29" i="19"/>
  <c r="I29" i="19"/>
  <c r="B30" i="19"/>
  <c r="I30" i="19"/>
  <c r="B31" i="19"/>
  <c r="I31" i="19"/>
  <c r="B32" i="19"/>
  <c r="I32" i="19"/>
  <c r="B33" i="19"/>
  <c r="I33" i="19"/>
  <c r="B34" i="19"/>
  <c r="I34" i="19"/>
  <c r="B35" i="19"/>
  <c r="I35" i="19"/>
  <c r="B36" i="19"/>
  <c r="I36" i="19"/>
  <c r="B37" i="19"/>
  <c r="I37" i="19"/>
  <c r="B38" i="19"/>
  <c r="I38" i="19"/>
  <c r="B39" i="19"/>
  <c r="I39" i="19"/>
  <c r="B40" i="19"/>
  <c r="I40" i="19"/>
  <c r="B41" i="19"/>
  <c r="I41" i="19"/>
  <c r="B42" i="19"/>
  <c r="I42" i="19"/>
  <c r="B43" i="19"/>
  <c r="I43" i="19"/>
  <c r="B44" i="19"/>
  <c r="I44" i="19"/>
  <c r="B45" i="19"/>
  <c r="I45" i="19"/>
  <c r="B46" i="19"/>
  <c r="I46" i="19"/>
  <c r="B47" i="19"/>
  <c r="I47" i="19"/>
  <c r="B48" i="19"/>
  <c r="I48" i="19"/>
  <c r="B49" i="19"/>
  <c r="I49" i="19"/>
  <c r="B50" i="19"/>
  <c r="I50" i="19"/>
  <c r="B51" i="19"/>
  <c r="I51" i="19"/>
  <c r="B52" i="19"/>
  <c r="I52" i="19"/>
  <c r="B53" i="19"/>
  <c r="I53" i="19"/>
  <c r="B54" i="19"/>
  <c r="I54" i="19"/>
  <c r="B55" i="19"/>
  <c r="I55" i="19"/>
  <c r="B56" i="19"/>
  <c r="I56" i="19"/>
  <c r="B57" i="19"/>
  <c r="I57" i="19"/>
  <c r="B58" i="19"/>
  <c r="I58" i="19"/>
  <c r="B59" i="19"/>
  <c r="I59" i="19"/>
  <c r="B60" i="19"/>
  <c r="I60" i="19"/>
  <c r="B61" i="19"/>
  <c r="I61" i="19"/>
  <c r="B62" i="19"/>
  <c r="I62" i="19"/>
  <c r="B63" i="19"/>
  <c r="I63" i="19"/>
  <c r="B64" i="19"/>
  <c r="I64" i="19"/>
  <c r="B65" i="19"/>
  <c r="I65" i="19"/>
  <c r="B66" i="19"/>
  <c r="I66" i="19"/>
  <c r="B67" i="19"/>
  <c r="I67" i="19"/>
  <c r="B68" i="19"/>
  <c r="I68" i="19"/>
  <c r="B69" i="19"/>
  <c r="I69" i="19"/>
  <c r="B70" i="19"/>
  <c r="I70" i="19"/>
  <c r="B71" i="19"/>
  <c r="I71" i="19"/>
  <c r="B72" i="19"/>
  <c r="I72" i="19"/>
  <c r="B73" i="19"/>
  <c r="I73" i="19"/>
  <c r="B74" i="19"/>
  <c r="I74" i="19"/>
  <c r="B75" i="19"/>
  <c r="I75" i="19"/>
  <c r="B76" i="19"/>
  <c r="I76" i="19"/>
  <c r="B77" i="19"/>
  <c r="I77" i="19"/>
  <c r="B78" i="19"/>
  <c r="I78" i="19"/>
  <c r="B79" i="19"/>
  <c r="I79" i="19"/>
  <c r="B81" i="19"/>
  <c r="I81" i="19"/>
  <c r="B82" i="19"/>
  <c r="I82" i="19"/>
  <c r="B83" i="19"/>
  <c r="I83" i="19"/>
  <c r="B84" i="19"/>
  <c r="I84" i="19"/>
  <c r="B85" i="19"/>
  <c r="I85" i="19"/>
  <c r="B86" i="19"/>
  <c r="I86" i="19"/>
  <c r="B87" i="19"/>
  <c r="I87" i="19"/>
  <c r="B88" i="19"/>
  <c r="I88" i="19"/>
  <c r="B89" i="19"/>
  <c r="I89" i="19"/>
  <c r="B90" i="19"/>
  <c r="I90" i="19"/>
  <c r="B91" i="19"/>
  <c r="I91" i="19"/>
  <c r="B92" i="19"/>
  <c r="I92" i="19"/>
  <c r="B93" i="19"/>
  <c r="I93" i="19"/>
  <c r="B94" i="19"/>
  <c r="I94" i="19"/>
  <c r="B95" i="19"/>
  <c r="I95" i="19"/>
  <c r="B96" i="19"/>
  <c r="I96" i="19"/>
  <c r="B97" i="19"/>
  <c r="I97" i="19"/>
  <c r="B98" i="19"/>
  <c r="I98" i="19"/>
  <c r="B99" i="19"/>
  <c r="I99" i="19"/>
  <c r="B100" i="19"/>
  <c r="I100" i="19"/>
  <c r="B101" i="19"/>
  <c r="I101" i="19"/>
  <c r="B102" i="19"/>
  <c r="I102" i="19"/>
  <c r="B103" i="19"/>
  <c r="I103" i="19"/>
  <c r="B104" i="19"/>
  <c r="I104" i="19"/>
  <c r="B105" i="19"/>
  <c r="I105" i="19"/>
  <c r="B106" i="19"/>
  <c r="I106" i="19"/>
  <c r="B107" i="19"/>
  <c r="I107" i="19"/>
  <c r="B108" i="19"/>
  <c r="I108" i="19"/>
  <c r="B109" i="19"/>
  <c r="I109" i="19"/>
  <c r="B110" i="19"/>
  <c r="I110" i="19"/>
  <c r="B111" i="19"/>
  <c r="I111" i="19"/>
  <c r="B112" i="19"/>
  <c r="I112" i="19"/>
  <c r="B113" i="19"/>
  <c r="I113" i="19"/>
  <c r="B114" i="19"/>
  <c r="I114" i="19"/>
  <c r="B115" i="19"/>
  <c r="I115" i="19"/>
  <c r="B116" i="19"/>
  <c r="I116" i="19"/>
  <c r="B117" i="19"/>
  <c r="I117" i="19"/>
  <c r="B118" i="19"/>
  <c r="I118" i="19"/>
  <c r="B119" i="19"/>
  <c r="I119" i="19"/>
  <c r="B120" i="19"/>
  <c r="I120" i="19"/>
  <c r="B121" i="19"/>
  <c r="I121" i="19"/>
  <c r="B122" i="19"/>
  <c r="I122" i="19"/>
  <c r="B123" i="19"/>
  <c r="I123" i="19"/>
  <c r="B124" i="19"/>
  <c r="I124" i="19"/>
  <c r="B125" i="19"/>
  <c r="I125" i="19"/>
  <c r="B126" i="19"/>
  <c r="I126" i="19"/>
  <c r="B127" i="19"/>
  <c r="I127" i="19"/>
  <c r="B128" i="19"/>
  <c r="I128" i="19"/>
  <c r="B129" i="19"/>
  <c r="I129" i="19"/>
  <c r="B130" i="19"/>
  <c r="I130" i="19"/>
  <c r="B131" i="19"/>
  <c r="I131" i="19"/>
  <c r="B132" i="19"/>
  <c r="I132" i="19"/>
  <c r="B133" i="19"/>
  <c r="I133" i="19"/>
  <c r="B134" i="19"/>
  <c r="I134" i="19"/>
  <c r="B135" i="19"/>
  <c r="I135" i="19"/>
  <c r="B136" i="19"/>
  <c r="I136" i="19"/>
  <c r="B137" i="19"/>
  <c r="I137" i="19"/>
  <c r="B138" i="19"/>
  <c r="I138" i="19"/>
  <c r="B139" i="19"/>
  <c r="I139" i="19"/>
  <c r="B140" i="19"/>
  <c r="I140" i="19"/>
  <c r="B141" i="19"/>
  <c r="I141" i="19"/>
  <c r="B142" i="19"/>
  <c r="I142" i="19"/>
  <c r="B143" i="19"/>
  <c r="I143" i="19"/>
  <c r="B144" i="19"/>
  <c r="I144" i="19"/>
  <c r="B145" i="19"/>
  <c r="I145" i="19"/>
  <c r="B146" i="19"/>
  <c r="I146" i="19"/>
  <c r="B147" i="19"/>
  <c r="I147" i="19"/>
  <c r="B148" i="19"/>
  <c r="I148" i="19"/>
  <c r="B149" i="19"/>
  <c r="I149" i="19"/>
  <c r="B150" i="19"/>
  <c r="I150" i="19"/>
  <c r="B151" i="19"/>
  <c r="I151" i="19"/>
  <c r="B152" i="19"/>
  <c r="I152" i="19"/>
  <c r="B153" i="19"/>
  <c r="I153" i="19"/>
  <c r="B154" i="19"/>
  <c r="I154" i="19"/>
  <c r="B155" i="19"/>
  <c r="I155" i="19"/>
  <c r="B156" i="19"/>
  <c r="I156" i="19"/>
  <c r="B157" i="19"/>
  <c r="I157" i="19"/>
  <c r="B158" i="19"/>
  <c r="I158" i="19"/>
  <c r="B159" i="19"/>
  <c r="I159" i="19"/>
  <c r="B160" i="19"/>
  <c r="I160" i="19"/>
  <c r="B161" i="19"/>
  <c r="I161" i="19"/>
  <c r="B162" i="19"/>
  <c r="I162" i="19"/>
  <c r="B163" i="19"/>
  <c r="I163" i="19"/>
  <c r="B164" i="19"/>
  <c r="I164" i="19"/>
  <c r="B165" i="19"/>
  <c r="I165" i="19"/>
  <c r="B166" i="19"/>
  <c r="I166" i="19"/>
  <c r="B167" i="19"/>
  <c r="I167" i="19"/>
  <c r="B168" i="19"/>
  <c r="I168" i="19"/>
  <c r="B169" i="19"/>
  <c r="I169" i="19"/>
  <c r="B170" i="19"/>
  <c r="I170" i="19"/>
  <c r="B171" i="19"/>
  <c r="I171" i="19"/>
  <c r="B172" i="19"/>
  <c r="I172" i="19"/>
  <c r="B173" i="19"/>
  <c r="I173" i="19"/>
  <c r="B174" i="19"/>
  <c r="I174" i="19"/>
  <c r="B177" i="19"/>
  <c r="I177" i="19"/>
  <c r="B178" i="19"/>
  <c r="I178" i="19"/>
  <c r="B179" i="19"/>
  <c r="I179" i="19"/>
  <c r="B180" i="19"/>
  <c r="I180" i="19"/>
  <c r="C18" i="19"/>
  <c r="D18" i="19"/>
  <c r="E18" i="19"/>
  <c r="F18" i="19"/>
  <c r="G18" i="19"/>
  <c r="H18" i="19"/>
  <c r="C19" i="19"/>
  <c r="D19" i="19"/>
  <c r="E19" i="19"/>
  <c r="F19" i="19"/>
  <c r="G19" i="19"/>
  <c r="H19" i="19"/>
  <c r="C20" i="19"/>
  <c r="D20" i="19"/>
  <c r="E20" i="19"/>
  <c r="F20" i="19"/>
  <c r="G20" i="19"/>
  <c r="H20" i="19"/>
  <c r="C21" i="19"/>
  <c r="D21" i="19"/>
  <c r="E21" i="19"/>
  <c r="F21" i="19"/>
  <c r="G21" i="19"/>
  <c r="H21" i="19"/>
  <c r="C22" i="19"/>
  <c r="D22" i="19"/>
  <c r="E22" i="19"/>
  <c r="F22" i="19"/>
  <c r="G22" i="19"/>
  <c r="H22" i="19"/>
  <c r="C23" i="19"/>
  <c r="D23" i="19"/>
  <c r="E23" i="19"/>
  <c r="F23" i="19"/>
  <c r="G23" i="19"/>
  <c r="H23" i="19"/>
  <c r="C24" i="19"/>
  <c r="D24" i="19"/>
  <c r="E24" i="19"/>
  <c r="F24" i="19"/>
  <c r="G24" i="19"/>
  <c r="H24" i="19"/>
  <c r="C25" i="19"/>
  <c r="D25" i="19"/>
  <c r="E25" i="19"/>
  <c r="F25" i="19"/>
  <c r="G25" i="19"/>
  <c r="H25" i="19"/>
  <c r="C26" i="19"/>
  <c r="D26" i="19"/>
  <c r="E26" i="19"/>
  <c r="F26" i="19"/>
  <c r="G26" i="19"/>
  <c r="H26" i="19"/>
  <c r="C27" i="19"/>
  <c r="D27" i="19"/>
  <c r="E27" i="19"/>
  <c r="F27" i="19"/>
  <c r="G27" i="19"/>
  <c r="H27" i="19"/>
  <c r="C28" i="19"/>
  <c r="D28" i="19"/>
  <c r="E28" i="19"/>
  <c r="F28" i="19"/>
  <c r="G28" i="19"/>
  <c r="H28" i="19"/>
  <c r="C29" i="19"/>
  <c r="D29" i="19"/>
  <c r="E29" i="19"/>
  <c r="F29" i="19"/>
  <c r="G29" i="19"/>
  <c r="H29" i="19"/>
  <c r="C30" i="19"/>
  <c r="D30" i="19"/>
  <c r="E30" i="19"/>
  <c r="F30" i="19"/>
  <c r="G30" i="19"/>
  <c r="H30" i="19"/>
  <c r="C31" i="19"/>
  <c r="D31" i="19"/>
  <c r="E31" i="19"/>
  <c r="F31" i="19"/>
  <c r="G31" i="19"/>
  <c r="H31" i="19"/>
  <c r="C32" i="19"/>
  <c r="D32" i="19"/>
  <c r="E32" i="19"/>
  <c r="F32" i="19"/>
  <c r="G32" i="19"/>
  <c r="H32" i="19"/>
  <c r="C33" i="19"/>
  <c r="D33" i="19"/>
  <c r="E33" i="19"/>
  <c r="F33" i="19"/>
  <c r="G33" i="19"/>
  <c r="H33" i="19"/>
  <c r="C34" i="19"/>
  <c r="D34" i="19"/>
  <c r="E34" i="19"/>
  <c r="F34" i="19"/>
  <c r="G34" i="19"/>
  <c r="H34" i="19"/>
  <c r="C35" i="19"/>
  <c r="D35" i="19"/>
  <c r="E35" i="19"/>
  <c r="F35" i="19"/>
  <c r="G35" i="19"/>
  <c r="H35" i="19"/>
  <c r="C36" i="19"/>
  <c r="D36" i="19"/>
  <c r="E36" i="19"/>
  <c r="F36" i="19"/>
  <c r="G36" i="19"/>
  <c r="H36" i="19"/>
  <c r="C37" i="19"/>
  <c r="D37" i="19"/>
  <c r="E37" i="19"/>
  <c r="F37" i="19"/>
  <c r="G37" i="19"/>
  <c r="H37" i="19"/>
  <c r="C38" i="19"/>
  <c r="D38" i="19"/>
  <c r="E38" i="19"/>
  <c r="F38" i="19"/>
  <c r="G38" i="19"/>
  <c r="H38" i="19"/>
  <c r="C39" i="19"/>
  <c r="D39" i="19"/>
  <c r="E39" i="19"/>
  <c r="F39" i="19"/>
  <c r="G39" i="19"/>
  <c r="H39" i="19"/>
  <c r="C40" i="19"/>
  <c r="D40" i="19"/>
  <c r="E40" i="19"/>
  <c r="F40" i="19"/>
  <c r="G40" i="19"/>
  <c r="H40" i="19"/>
  <c r="C41" i="19"/>
  <c r="D41" i="19"/>
  <c r="E41" i="19"/>
  <c r="F41" i="19"/>
  <c r="G41" i="19"/>
  <c r="H41" i="19"/>
  <c r="C42" i="19"/>
  <c r="D42" i="19"/>
  <c r="E42" i="19"/>
  <c r="F42" i="19"/>
  <c r="G42" i="19"/>
  <c r="H42" i="19"/>
  <c r="C43" i="19"/>
  <c r="D43" i="19"/>
  <c r="E43" i="19"/>
  <c r="F43" i="19"/>
  <c r="G43" i="19"/>
  <c r="H43" i="19"/>
  <c r="C44" i="19"/>
  <c r="D44" i="19"/>
  <c r="E44" i="19"/>
  <c r="F44" i="19"/>
  <c r="G44" i="19"/>
  <c r="H44" i="19"/>
  <c r="C45" i="19"/>
  <c r="D45" i="19"/>
  <c r="E45" i="19"/>
  <c r="F45" i="19"/>
  <c r="G45" i="19"/>
  <c r="H45" i="19"/>
  <c r="C46" i="19"/>
  <c r="D46" i="19"/>
  <c r="E46" i="19"/>
  <c r="F46" i="19"/>
  <c r="G46" i="19"/>
  <c r="H46" i="19"/>
  <c r="C47" i="19"/>
  <c r="D47" i="19"/>
  <c r="E47" i="19"/>
  <c r="F47" i="19"/>
  <c r="G47" i="19"/>
  <c r="H47" i="19"/>
  <c r="C48" i="19"/>
  <c r="D48" i="19"/>
  <c r="E48" i="19"/>
  <c r="F48" i="19"/>
  <c r="G48" i="19"/>
  <c r="H48" i="19"/>
  <c r="C49" i="19"/>
  <c r="D49" i="19"/>
  <c r="E49" i="19"/>
  <c r="F49" i="19"/>
  <c r="G49" i="19"/>
  <c r="H49" i="19"/>
  <c r="C50" i="19"/>
  <c r="D50" i="19"/>
  <c r="E50" i="19"/>
  <c r="F50" i="19"/>
  <c r="G50" i="19"/>
  <c r="H50" i="19"/>
  <c r="C51" i="19"/>
  <c r="D51" i="19"/>
  <c r="E51" i="19"/>
  <c r="F51" i="19"/>
  <c r="G51" i="19"/>
  <c r="H51" i="19"/>
  <c r="C52" i="19"/>
  <c r="D52" i="19"/>
  <c r="E52" i="19"/>
  <c r="F52" i="19"/>
  <c r="G52" i="19"/>
  <c r="H52" i="19"/>
  <c r="C53" i="19"/>
  <c r="D53" i="19"/>
  <c r="E53" i="19"/>
  <c r="F53" i="19"/>
  <c r="G53" i="19"/>
  <c r="H53" i="19"/>
  <c r="C54" i="19"/>
  <c r="D54" i="19"/>
  <c r="E54" i="19"/>
  <c r="F54" i="19"/>
  <c r="G54" i="19"/>
  <c r="H54" i="19"/>
  <c r="C55" i="19"/>
  <c r="D55" i="19"/>
  <c r="E55" i="19"/>
  <c r="F55" i="19"/>
  <c r="G55" i="19"/>
  <c r="H55" i="19"/>
  <c r="C56" i="19"/>
  <c r="D56" i="19"/>
  <c r="E56" i="19"/>
  <c r="F56" i="19"/>
  <c r="G56" i="19"/>
  <c r="H56" i="19"/>
  <c r="C57" i="19"/>
  <c r="D57" i="19"/>
  <c r="E57" i="19"/>
  <c r="F57" i="19"/>
  <c r="G57" i="19"/>
  <c r="H57" i="19"/>
  <c r="C58" i="19"/>
  <c r="D58" i="19"/>
  <c r="E58" i="19"/>
  <c r="F58" i="19"/>
  <c r="G58" i="19"/>
  <c r="H58" i="19"/>
  <c r="C59" i="19"/>
  <c r="D59" i="19"/>
  <c r="E59" i="19"/>
  <c r="F59" i="19"/>
  <c r="G59" i="19"/>
  <c r="H59" i="19"/>
  <c r="C60" i="19"/>
  <c r="D60" i="19"/>
  <c r="E60" i="19"/>
  <c r="F60" i="19"/>
  <c r="G60" i="19"/>
  <c r="H60" i="19"/>
  <c r="C61" i="19"/>
  <c r="D61" i="19"/>
  <c r="E61" i="19"/>
  <c r="F61" i="19"/>
  <c r="G61" i="19"/>
  <c r="H61" i="19"/>
  <c r="C62" i="19"/>
  <c r="D62" i="19"/>
  <c r="E62" i="19"/>
  <c r="F62" i="19"/>
  <c r="G62" i="19"/>
  <c r="H62" i="19"/>
  <c r="C63" i="19"/>
  <c r="D63" i="19"/>
  <c r="E63" i="19"/>
  <c r="F63" i="19"/>
  <c r="G63" i="19"/>
  <c r="H63" i="19"/>
  <c r="C64" i="19"/>
  <c r="D64" i="19"/>
  <c r="E64" i="19"/>
  <c r="F64" i="19"/>
  <c r="G64" i="19"/>
  <c r="H64" i="19"/>
  <c r="C65" i="19"/>
  <c r="D65" i="19"/>
  <c r="E65" i="19"/>
  <c r="F65" i="19"/>
  <c r="G65" i="19"/>
  <c r="H65" i="19"/>
  <c r="C66" i="19"/>
  <c r="D66" i="19"/>
  <c r="E66" i="19"/>
  <c r="F66" i="19"/>
  <c r="G66" i="19"/>
  <c r="H66" i="19"/>
  <c r="C67" i="19"/>
  <c r="D67" i="19"/>
  <c r="E67" i="19"/>
  <c r="F67" i="19"/>
  <c r="G67" i="19"/>
  <c r="H67" i="19"/>
  <c r="C68" i="19"/>
  <c r="D68" i="19"/>
  <c r="E68" i="19"/>
  <c r="F68" i="19"/>
  <c r="G68" i="19"/>
  <c r="H68" i="19"/>
  <c r="C69" i="19"/>
  <c r="D69" i="19"/>
  <c r="E69" i="19"/>
  <c r="F69" i="19"/>
  <c r="G69" i="19"/>
  <c r="H69" i="19"/>
  <c r="C70" i="19"/>
  <c r="D70" i="19"/>
  <c r="E70" i="19"/>
  <c r="F70" i="19"/>
  <c r="G70" i="19"/>
  <c r="H70" i="19"/>
  <c r="C71" i="19"/>
  <c r="D71" i="19"/>
  <c r="E71" i="19"/>
  <c r="F71" i="19"/>
  <c r="G71" i="19"/>
  <c r="H71" i="19"/>
  <c r="C72" i="19"/>
  <c r="D72" i="19"/>
  <c r="E72" i="19"/>
  <c r="F72" i="19"/>
  <c r="G72" i="19"/>
  <c r="H72" i="19"/>
  <c r="C73" i="19"/>
  <c r="D73" i="19"/>
  <c r="E73" i="19"/>
  <c r="F73" i="19"/>
  <c r="G73" i="19"/>
  <c r="H73" i="19"/>
  <c r="C74" i="19"/>
  <c r="D74" i="19"/>
  <c r="E74" i="19"/>
  <c r="F74" i="19"/>
  <c r="G74" i="19"/>
  <c r="H74" i="19"/>
  <c r="C75" i="19"/>
  <c r="D75" i="19"/>
  <c r="E75" i="19"/>
  <c r="F75" i="19"/>
  <c r="G75" i="19"/>
  <c r="H75" i="19"/>
  <c r="C76" i="19"/>
  <c r="D76" i="19"/>
  <c r="E76" i="19"/>
  <c r="F76" i="19"/>
  <c r="G76" i="19"/>
  <c r="H76" i="19"/>
  <c r="C77" i="19"/>
  <c r="D77" i="19"/>
  <c r="E77" i="19"/>
  <c r="F77" i="19"/>
  <c r="G77" i="19"/>
  <c r="H77" i="19"/>
  <c r="C78" i="19"/>
  <c r="D78" i="19"/>
  <c r="E78" i="19"/>
  <c r="F78" i="19"/>
  <c r="G78" i="19"/>
  <c r="H78" i="19"/>
  <c r="C79" i="19"/>
  <c r="D79" i="19"/>
  <c r="E79" i="19"/>
  <c r="F79" i="19"/>
  <c r="G79" i="19"/>
  <c r="H79" i="19"/>
  <c r="C80" i="19"/>
  <c r="D80" i="19"/>
  <c r="E80" i="19"/>
  <c r="F80" i="19"/>
  <c r="G80" i="19"/>
  <c r="H80" i="19"/>
  <c r="C81" i="19"/>
  <c r="D81" i="19"/>
  <c r="E81" i="19"/>
  <c r="F81" i="19"/>
  <c r="G81" i="19"/>
  <c r="H81" i="19"/>
  <c r="C82" i="19"/>
  <c r="D82" i="19"/>
  <c r="E82" i="19"/>
  <c r="F82" i="19"/>
  <c r="G82" i="19"/>
  <c r="H82" i="19"/>
  <c r="C83" i="19"/>
  <c r="D83" i="19"/>
  <c r="E83" i="19"/>
  <c r="F83" i="19"/>
  <c r="G83" i="19"/>
  <c r="H83" i="19"/>
  <c r="C84" i="19"/>
  <c r="D84" i="19"/>
  <c r="E84" i="19"/>
  <c r="F84" i="19"/>
  <c r="G84" i="19"/>
  <c r="H84" i="19"/>
  <c r="C85" i="19"/>
  <c r="D85" i="19"/>
  <c r="E85" i="19"/>
  <c r="F85" i="19"/>
  <c r="G85" i="19"/>
  <c r="H85" i="19"/>
  <c r="C86" i="19"/>
  <c r="D86" i="19"/>
  <c r="E86" i="19"/>
  <c r="F86" i="19"/>
  <c r="G86" i="19"/>
  <c r="H86" i="19"/>
  <c r="C87" i="19"/>
  <c r="D87" i="19"/>
  <c r="E87" i="19"/>
  <c r="F87" i="19"/>
  <c r="G87" i="19"/>
  <c r="H87" i="19"/>
  <c r="C88" i="19"/>
  <c r="D88" i="19"/>
  <c r="E88" i="19"/>
  <c r="F88" i="19"/>
  <c r="G88" i="19"/>
  <c r="H88" i="19"/>
  <c r="C89" i="19"/>
  <c r="D89" i="19"/>
  <c r="E89" i="19"/>
  <c r="F89" i="19"/>
  <c r="G89" i="19"/>
  <c r="H89" i="19"/>
  <c r="C90" i="19"/>
  <c r="D90" i="19"/>
  <c r="E90" i="19"/>
  <c r="F90" i="19"/>
  <c r="G90" i="19"/>
  <c r="H90" i="19"/>
  <c r="C91" i="19"/>
  <c r="D91" i="19"/>
  <c r="E91" i="19"/>
  <c r="F91" i="19"/>
  <c r="G91" i="19"/>
  <c r="H91" i="19"/>
  <c r="C92" i="19"/>
  <c r="D92" i="19"/>
  <c r="E92" i="19"/>
  <c r="F92" i="19"/>
  <c r="G92" i="19"/>
  <c r="H92" i="19"/>
  <c r="C93" i="19"/>
  <c r="D93" i="19"/>
  <c r="E93" i="19"/>
  <c r="F93" i="19"/>
  <c r="G93" i="19"/>
  <c r="H93" i="19"/>
  <c r="C94" i="19"/>
  <c r="D94" i="19"/>
  <c r="E94" i="19"/>
  <c r="F94" i="19"/>
  <c r="G94" i="19"/>
  <c r="H94" i="19"/>
  <c r="C95" i="19"/>
  <c r="D95" i="19"/>
  <c r="E95" i="19"/>
  <c r="F95" i="19"/>
  <c r="G95" i="19"/>
  <c r="H95" i="19"/>
  <c r="C96" i="19"/>
  <c r="D96" i="19"/>
  <c r="E96" i="19"/>
  <c r="F96" i="19"/>
  <c r="G96" i="19"/>
  <c r="H96" i="19"/>
  <c r="C97" i="19"/>
  <c r="D97" i="19"/>
  <c r="E97" i="19"/>
  <c r="F97" i="19"/>
  <c r="G97" i="19"/>
  <c r="H97" i="19"/>
  <c r="C98" i="19"/>
  <c r="D98" i="19"/>
  <c r="E98" i="19"/>
  <c r="F98" i="19"/>
  <c r="G98" i="19"/>
  <c r="H98" i="19"/>
  <c r="C99" i="19"/>
  <c r="D99" i="19"/>
  <c r="E99" i="19"/>
  <c r="F99" i="19"/>
  <c r="G99" i="19"/>
  <c r="H99" i="19"/>
  <c r="C100" i="19"/>
  <c r="D100" i="19"/>
  <c r="E100" i="19"/>
  <c r="F100" i="19"/>
  <c r="G100" i="19"/>
  <c r="H100" i="19"/>
  <c r="C101" i="19"/>
  <c r="D101" i="19"/>
  <c r="E101" i="19"/>
  <c r="F101" i="19"/>
  <c r="G101" i="19"/>
  <c r="H101" i="19"/>
  <c r="C102" i="19"/>
  <c r="D102" i="19"/>
  <c r="E102" i="19"/>
  <c r="F102" i="19"/>
  <c r="G102" i="19"/>
  <c r="H102" i="19"/>
  <c r="C103" i="19"/>
  <c r="D103" i="19"/>
  <c r="E103" i="19"/>
  <c r="F103" i="19"/>
  <c r="G103" i="19"/>
  <c r="H103" i="19"/>
  <c r="C104" i="19"/>
  <c r="D104" i="19"/>
  <c r="E104" i="19"/>
  <c r="F104" i="19"/>
  <c r="G104" i="19"/>
  <c r="H104" i="19"/>
  <c r="C105" i="19"/>
  <c r="D105" i="19"/>
  <c r="E105" i="19"/>
  <c r="F105" i="19"/>
  <c r="G105" i="19"/>
  <c r="H105" i="19"/>
  <c r="C106" i="19"/>
  <c r="D106" i="19"/>
  <c r="E106" i="19"/>
  <c r="F106" i="19"/>
  <c r="G106" i="19"/>
  <c r="H106" i="19"/>
  <c r="C107" i="19"/>
  <c r="D107" i="19"/>
  <c r="E107" i="19"/>
  <c r="F107" i="19"/>
  <c r="G107" i="19"/>
  <c r="H107" i="19"/>
  <c r="C108" i="19"/>
  <c r="D108" i="19"/>
  <c r="E108" i="19"/>
  <c r="F108" i="19"/>
  <c r="G108" i="19"/>
  <c r="H108" i="19"/>
  <c r="C109" i="19"/>
  <c r="D109" i="19"/>
  <c r="E109" i="19"/>
  <c r="F109" i="19"/>
  <c r="G109" i="19"/>
  <c r="H109" i="19"/>
  <c r="C110" i="19"/>
  <c r="D110" i="19"/>
  <c r="E110" i="19"/>
  <c r="F110" i="19"/>
  <c r="G110" i="19"/>
  <c r="H110" i="19"/>
  <c r="C111" i="19"/>
  <c r="D111" i="19"/>
  <c r="E111" i="19"/>
  <c r="F111" i="19"/>
  <c r="G111" i="19"/>
  <c r="H111" i="19"/>
  <c r="C112" i="19"/>
  <c r="D112" i="19"/>
  <c r="E112" i="19"/>
  <c r="F112" i="19"/>
  <c r="G112" i="19"/>
  <c r="H112" i="19"/>
  <c r="C113" i="19"/>
  <c r="D113" i="19"/>
  <c r="E113" i="19"/>
  <c r="F113" i="19"/>
  <c r="G113" i="19"/>
  <c r="H113" i="19"/>
  <c r="C114" i="19"/>
  <c r="D114" i="19"/>
  <c r="E114" i="19"/>
  <c r="F114" i="19"/>
  <c r="G114" i="19"/>
  <c r="H114" i="19"/>
  <c r="C115" i="19"/>
  <c r="D115" i="19"/>
  <c r="E115" i="19"/>
  <c r="F115" i="19"/>
  <c r="G115" i="19"/>
  <c r="H115" i="19"/>
  <c r="C116" i="19"/>
  <c r="D116" i="19"/>
  <c r="E116" i="19"/>
  <c r="F116" i="19"/>
  <c r="G116" i="19"/>
  <c r="H116" i="19"/>
  <c r="C117" i="19"/>
  <c r="D117" i="19"/>
  <c r="E117" i="19"/>
  <c r="F117" i="19"/>
  <c r="G117" i="19"/>
  <c r="H117" i="19"/>
  <c r="C118" i="19"/>
  <c r="D118" i="19"/>
  <c r="E118" i="19"/>
  <c r="F118" i="19"/>
  <c r="G118" i="19"/>
  <c r="H118" i="19"/>
  <c r="C119" i="19"/>
  <c r="D119" i="19"/>
  <c r="E119" i="19"/>
  <c r="F119" i="19"/>
  <c r="G119" i="19"/>
  <c r="H119" i="19"/>
  <c r="C120" i="19"/>
  <c r="D120" i="19"/>
  <c r="E120" i="19"/>
  <c r="F120" i="19"/>
  <c r="G120" i="19"/>
  <c r="H120" i="19"/>
  <c r="C121" i="19"/>
  <c r="D121" i="19"/>
  <c r="E121" i="19"/>
  <c r="F121" i="19"/>
  <c r="G121" i="19"/>
  <c r="H121" i="19"/>
  <c r="C122" i="19"/>
  <c r="D122" i="19"/>
  <c r="E122" i="19"/>
  <c r="F122" i="19"/>
  <c r="G122" i="19"/>
  <c r="H122" i="19"/>
  <c r="C123" i="19"/>
  <c r="D123" i="19"/>
  <c r="E123" i="19"/>
  <c r="F123" i="19"/>
  <c r="G123" i="19"/>
  <c r="H123" i="19"/>
  <c r="C124" i="19"/>
  <c r="D124" i="19"/>
  <c r="E124" i="19"/>
  <c r="F124" i="19"/>
  <c r="G124" i="19"/>
  <c r="H124" i="19"/>
  <c r="C125" i="19"/>
  <c r="D125" i="19"/>
  <c r="E125" i="19"/>
  <c r="F125" i="19"/>
  <c r="G125" i="19"/>
  <c r="H125" i="19"/>
  <c r="C126" i="19"/>
  <c r="D126" i="19"/>
  <c r="E126" i="19"/>
  <c r="F126" i="19"/>
  <c r="G126" i="19"/>
  <c r="H126" i="19"/>
  <c r="C127" i="19"/>
  <c r="D127" i="19"/>
  <c r="E127" i="19"/>
  <c r="F127" i="19"/>
  <c r="G127" i="19"/>
  <c r="H127" i="19"/>
  <c r="C128" i="19"/>
  <c r="D128" i="19"/>
  <c r="E128" i="19"/>
  <c r="F128" i="19"/>
  <c r="G128" i="19"/>
  <c r="H128" i="19"/>
  <c r="C129" i="19"/>
  <c r="D129" i="19"/>
  <c r="E129" i="19"/>
  <c r="F129" i="19"/>
  <c r="G129" i="19"/>
  <c r="H129" i="19"/>
  <c r="C130" i="19"/>
  <c r="D130" i="19"/>
  <c r="E130" i="19"/>
  <c r="F130" i="19"/>
  <c r="G130" i="19"/>
  <c r="H130" i="19"/>
  <c r="C131" i="19"/>
  <c r="D131" i="19"/>
  <c r="E131" i="19"/>
  <c r="F131" i="19"/>
  <c r="G131" i="19"/>
  <c r="H131" i="19"/>
  <c r="C132" i="19"/>
  <c r="D132" i="19"/>
  <c r="E132" i="19"/>
  <c r="F132" i="19"/>
  <c r="G132" i="19"/>
  <c r="H132" i="19"/>
  <c r="C133" i="19"/>
  <c r="D133" i="19"/>
  <c r="E133" i="19"/>
  <c r="F133" i="19"/>
  <c r="G133" i="19"/>
  <c r="H133" i="19"/>
  <c r="C134" i="19"/>
  <c r="D134" i="19"/>
  <c r="E134" i="19"/>
  <c r="F134" i="19"/>
  <c r="G134" i="19"/>
  <c r="H134" i="19"/>
  <c r="C135" i="19"/>
  <c r="D135" i="19"/>
  <c r="E135" i="19"/>
  <c r="F135" i="19"/>
  <c r="G135" i="19"/>
  <c r="H135" i="19"/>
  <c r="C136" i="19"/>
  <c r="D136" i="19"/>
  <c r="E136" i="19"/>
  <c r="F136" i="19"/>
  <c r="G136" i="19"/>
  <c r="H136" i="19"/>
  <c r="C137" i="19"/>
  <c r="D137" i="19"/>
  <c r="E137" i="19"/>
  <c r="F137" i="19"/>
  <c r="G137" i="19"/>
  <c r="H137" i="19"/>
  <c r="C138" i="19"/>
  <c r="D138" i="19"/>
  <c r="E138" i="19"/>
  <c r="F138" i="19"/>
  <c r="G138" i="19"/>
  <c r="H138" i="19"/>
  <c r="C139" i="19"/>
  <c r="D139" i="19"/>
  <c r="E139" i="19"/>
  <c r="F139" i="19"/>
  <c r="G139" i="19"/>
  <c r="H139" i="19"/>
  <c r="C140" i="19"/>
  <c r="D140" i="19"/>
  <c r="E140" i="19"/>
  <c r="F140" i="19"/>
  <c r="G140" i="19"/>
  <c r="H140" i="19"/>
  <c r="C141" i="19"/>
  <c r="D141" i="19"/>
  <c r="E141" i="19"/>
  <c r="F141" i="19"/>
  <c r="G141" i="19"/>
  <c r="H141" i="19"/>
  <c r="C142" i="19"/>
  <c r="D142" i="19"/>
  <c r="E142" i="19"/>
  <c r="F142" i="19"/>
  <c r="G142" i="19"/>
  <c r="H142" i="19"/>
  <c r="C143" i="19"/>
  <c r="D143" i="19"/>
  <c r="E143" i="19"/>
  <c r="F143" i="19"/>
  <c r="G143" i="19"/>
  <c r="H143" i="19"/>
  <c r="C144" i="19"/>
  <c r="D144" i="19"/>
  <c r="E144" i="19"/>
  <c r="F144" i="19"/>
  <c r="G144" i="19"/>
  <c r="H144" i="19"/>
  <c r="C145" i="19"/>
  <c r="D145" i="19"/>
  <c r="E145" i="19"/>
  <c r="F145" i="19"/>
  <c r="G145" i="19"/>
  <c r="H145" i="19"/>
  <c r="C146" i="19"/>
  <c r="D146" i="19"/>
  <c r="E146" i="19"/>
  <c r="F146" i="19"/>
  <c r="G146" i="19"/>
  <c r="H146" i="19"/>
  <c r="C147" i="19"/>
  <c r="D147" i="19"/>
  <c r="E147" i="19"/>
  <c r="F147" i="19"/>
  <c r="G147" i="19"/>
  <c r="H147" i="19"/>
  <c r="C148" i="19"/>
  <c r="D148" i="19"/>
  <c r="E148" i="19"/>
  <c r="F148" i="19"/>
  <c r="G148" i="19"/>
  <c r="H148" i="19"/>
  <c r="C149" i="19"/>
  <c r="D149" i="19"/>
  <c r="E149" i="19"/>
  <c r="F149" i="19"/>
  <c r="G149" i="19"/>
  <c r="H149" i="19"/>
  <c r="C150" i="19"/>
  <c r="D150" i="19"/>
  <c r="E150" i="19"/>
  <c r="F150" i="19"/>
  <c r="G150" i="19"/>
  <c r="H150" i="19"/>
  <c r="C151" i="19"/>
  <c r="D151" i="19"/>
  <c r="E151" i="19"/>
  <c r="F151" i="19"/>
  <c r="G151" i="19"/>
  <c r="H151" i="19"/>
  <c r="C152" i="19"/>
  <c r="D152" i="19"/>
  <c r="E152" i="19"/>
  <c r="F152" i="19"/>
  <c r="G152" i="19"/>
  <c r="H152" i="19"/>
  <c r="C153" i="19"/>
  <c r="D153" i="19"/>
  <c r="E153" i="19"/>
  <c r="F153" i="19"/>
  <c r="G153" i="19"/>
  <c r="H153" i="19"/>
  <c r="C154" i="19"/>
  <c r="D154" i="19"/>
  <c r="E154" i="19"/>
  <c r="F154" i="19"/>
  <c r="G154" i="19"/>
  <c r="H154" i="19"/>
  <c r="C155" i="19"/>
  <c r="D155" i="19"/>
  <c r="E155" i="19"/>
  <c r="F155" i="19"/>
  <c r="G155" i="19"/>
  <c r="H155" i="19"/>
  <c r="C156" i="19"/>
  <c r="D156" i="19"/>
  <c r="E156" i="19"/>
  <c r="F156" i="19"/>
  <c r="G156" i="19"/>
  <c r="H156" i="19"/>
  <c r="C157" i="19"/>
  <c r="D157" i="19"/>
  <c r="E157" i="19"/>
  <c r="F157" i="19"/>
  <c r="G157" i="19"/>
  <c r="H157" i="19"/>
  <c r="C158" i="19"/>
  <c r="D158" i="19"/>
  <c r="E158" i="19"/>
  <c r="F158" i="19"/>
  <c r="G158" i="19"/>
  <c r="H158" i="19"/>
  <c r="C159" i="19"/>
  <c r="D159" i="19"/>
  <c r="E159" i="19"/>
  <c r="F159" i="19"/>
  <c r="G159" i="19"/>
  <c r="H159" i="19"/>
  <c r="C160" i="19"/>
  <c r="D160" i="19"/>
  <c r="E160" i="19"/>
  <c r="F160" i="19"/>
  <c r="G160" i="19"/>
  <c r="H160" i="19"/>
  <c r="C161" i="19"/>
  <c r="D161" i="19"/>
  <c r="E161" i="19"/>
  <c r="F161" i="19"/>
  <c r="G161" i="19"/>
  <c r="H161" i="19"/>
  <c r="C162" i="19"/>
  <c r="D162" i="19"/>
  <c r="E162" i="19"/>
  <c r="F162" i="19"/>
  <c r="G162" i="19"/>
  <c r="H162" i="19"/>
  <c r="C163" i="19"/>
  <c r="D163" i="19"/>
  <c r="E163" i="19"/>
  <c r="F163" i="19"/>
  <c r="G163" i="19"/>
  <c r="H163" i="19"/>
  <c r="C164" i="19"/>
  <c r="D164" i="19"/>
  <c r="E164" i="19"/>
  <c r="F164" i="19"/>
  <c r="G164" i="19"/>
  <c r="H164" i="19"/>
  <c r="C165" i="19"/>
  <c r="D165" i="19"/>
  <c r="E165" i="19"/>
  <c r="F165" i="19"/>
  <c r="G165" i="19"/>
  <c r="H165" i="19"/>
  <c r="C166" i="19"/>
  <c r="D166" i="19"/>
  <c r="E166" i="19"/>
  <c r="F166" i="19"/>
  <c r="G166" i="19"/>
  <c r="H166" i="19"/>
  <c r="C167" i="19"/>
  <c r="D167" i="19"/>
  <c r="E167" i="19"/>
  <c r="F167" i="19"/>
  <c r="G167" i="19"/>
  <c r="H167" i="19"/>
  <c r="C168" i="19"/>
  <c r="D168" i="19"/>
  <c r="E168" i="19"/>
  <c r="F168" i="19"/>
  <c r="G168" i="19"/>
  <c r="H168" i="19"/>
  <c r="C169" i="19"/>
  <c r="D169" i="19"/>
  <c r="E169" i="19"/>
  <c r="F169" i="19"/>
  <c r="G169" i="19"/>
  <c r="H169" i="19"/>
  <c r="C170" i="19"/>
  <c r="D170" i="19"/>
  <c r="E170" i="19"/>
  <c r="F170" i="19"/>
  <c r="G170" i="19"/>
  <c r="H170" i="19"/>
  <c r="C171" i="19"/>
  <c r="D171" i="19"/>
  <c r="E171" i="19"/>
  <c r="F171" i="19"/>
  <c r="G171" i="19"/>
  <c r="H171" i="19"/>
  <c r="C172" i="19"/>
  <c r="D172" i="19"/>
  <c r="E172" i="19"/>
  <c r="F172" i="19"/>
  <c r="G172" i="19"/>
  <c r="H172" i="19"/>
  <c r="C173" i="19"/>
  <c r="D173" i="19"/>
  <c r="E173" i="19"/>
  <c r="F173" i="19"/>
  <c r="G173" i="19"/>
  <c r="H173" i="19"/>
  <c r="C174" i="19"/>
  <c r="D174" i="19"/>
  <c r="E174" i="19"/>
  <c r="F174" i="19"/>
  <c r="G174" i="19"/>
  <c r="H174" i="19"/>
  <c r="C175" i="19"/>
  <c r="D175" i="19"/>
  <c r="E175" i="19"/>
  <c r="F175" i="19"/>
  <c r="G175" i="19"/>
  <c r="H175" i="19"/>
  <c r="C176" i="19"/>
  <c r="D176" i="19"/>
  <c r="E176" i="19"/>
  <c r="F176" i="19"/>
  <c r="G176" i="19"/>
  <c r="H176" i="19"/>
  <c r="C177" i="19"/>
  <c r="D177" i="19"/>
  <c r="E177" i="19"/>
  <c r="F177" i="19"/>
  <c r="G177" i="19"/>
  <c r="H177" i="19"/>
  <c r="C178" i="19"/>
  <c r="D178" i="19"/>
  <c r="E178" i="19"/>
  <c r="F178" i="19"/>
  <c r="G178" i="19"/>
  <c r="H178" i="19"/>
  <c r="C179" i="19"/>
  <c r="D179" i="19"/>
  <c r="E179" i="19"/>
  <c r="F179" i="19"/>
  <c r="G179" i="19"/>
  <c r="H179" i="19"/>
  <c r="C180" i="19"/>
  <c r="D180" i="19"/>
  <c r="E180" i="19"/>
  <c r="F180" i="19"/>
  <c r="G180" i="19"/>
  <c r="H180" i="19"/>
  <c r="B181" i="19"/>
  <c r="C181" i="19"/>
  <c r="D181" i="19"/>
  <c r="E181" i="19"/>
  <c r="F181" i="19"/>
  <c r="G181" i="19"/>
  <c r="H181" i="19"/>
  <c r="B182" i="19"/>
  <c r="C182" i="19"/>
  <c r="D182" i="19"/>
  <c r="E182" i="19"/>
  <c r="F182" i="19"/>
  <c r="G182" i="19"/>
  <c r="H182" i="19"/>
  <c r="B183" i="19"/>
  <c r="C183" i="19"/>
  <c r="D183" i="19"/>
  <c r="E183" i="19"/>
  <c r="F183" i="19"/>
  <c r="G183" i="19"/>
  <c r="H183" i="19"/>
  <c r="B184" i="19"/>
  <c r="C184" i="19"/>
  <c r="D184" i="19"/>
  <c r="E184" i="19"/>
  <c r="F184" i="19"/>
  <c r="G184" i="19"/>
  <c r="H184" i="19"/>
  <c r="B185" i="19"/>
  <c r="C185" i="19"/>
  <c r="D185" i="19"/>
  <c r="E185" i="19"/>
  <c r="F185" i="19"/>
  <c r="G185" i="19"/>
  <c r="H185" i="19"/>
  <c r="B186" i="19"/>
  <c r="C186" i="19"/>
  <c r="D186" i="19"/>
  <c r="E186" i="19"/>
  <c r="F186" i="19"/>
  <c r="G186" i="19"/>
  <c r="H186" i="19"/>
  <c r="B187" i="19"/>
  <c r="C187" i="19"/>
  <c r="D187" i="19"/>
  <c r="E187" i="19"/>
  <c r="F187" i="19"/>
  <c r="G187" i="19"/>
  <c r="H187" i="19"/>
  <c r="B188" i="19"/>
  <c r="C188" i="19"/>
  <c r="D188" i="19"/>
  <c r="E188" i="19"/>
  <c r="F188" i="19"/>
  <c r="G188" i="19"/>
  <c r="H188" i="19"/>
  <c r="B189" i="19"/>
  <c r="C189" i="19"/>
  <c r="D189" i="19"/>
  <c r="E189" i="19"/>
  <c r="F189" i="19"/>
  <c r="G189" i="19"/>
  <c r="H189" i="19"/>
  <c r="B190" i="19"/>
  <c r="C190" i="19"/>
  <c r="D190" i="19"/>
  <c r="E190" i="19"/>
  <c r="F190" i="19"/>
  <c r="G190" i="19"/>
  <c r="H190" i="19"/>
  <c r="B191" i="19"/>
  <c r="C191" i="19"/>
  <c r="D191" i="19"/>
  <c r="E191" i="19"/>
  <c r="F191" i="19"/>
  <c r="G191" i="19"/>
  <c r="H191" i="19"/>
  <c r="B192" i="19"/>
  <c r="C192" i="19"/>
  <c r="D192" i="19"/>
  <c r="E192" i="19"/>
  <c r="F192" i="19"/>
  <c r="G192" i="19"/>
  <c r="H192" i="19"/>
  <c r="B193" i="19"/>
  <c r="C193" i="19"/>
  <c r="D193" i="19"/>
  <c r="E193" i="19"/>
  <c r="F193" i="19"/>
  <c r="G193" i="19"/>
  <c r="H193" i="19"/>
  <c r="B194" i="19"/>
  <c r="C194" i="19"/>
  <c r="D194" i="19"/>
  <c r="E194" i="19"/>
  <c r="F194" i="19"/>
  <c r="G194" i="19"/>
  <c r="H194" i="19"/>
  <c r="B195" i="19"/>
  <c r="C195" i="19"/>
  <c r="D195" i="19"/>
  <c r="E195" i="19"/>
  <c r="F195" i="19"/>
  <c r="G195" i="19"/>
  <c r="H195" i="19"/>
  <c r="B196" i="19"/>
  <c r="C196" i="19"/>
  <c r="D196" i="19"/>
  <c r="E196" i="19"/>
  <c r="F196" i="19"/>
  <c r="G196" i="19"/>
  <c r="H196" i="19"/>
  <c r="C17" i="19"/>
  <c r="D17" i="19"/>
  <c r="E17" i="19"/>
  <c r="F17" i="19"/>
  <c r="G17" i="19"/>
  <c r="H17" i="19"/>
  <c r="I196" i="19"/>
  <c r="Z196" i="19"/>
  <c r="Y196" i="19"/>
  <c r="X196" i="19"/>
  <c r="W196" i="19"/>
  <c r="V196" i="19"/>
  <c r="I195" i="19"/>
  <c r="Z195" i="19"/>
  <c r="Y195" i="19"/>
  <c r="X195" i="19"/>
  <c r="W195" i="19"/>
  <c r="V195" i="19"/>
  <c r="I194" i="19"/>
  <c r="Z194" i="19"/>
  <c r="Y194" i="19"/>
  <c r="X194" i="19"/>
  <c r="W194" i="19"/>
  <c r="V194" i="19"/>
  <c r="I193" i="19"/>
  <c r="Z193" i="19"/>
  <c r="Y193" i="19"/>
  <c r="X193" i="19"/>
  <c r="W193" i="19"/>
  <c r="V193" i="19"/>
  <c r="I192" i="19"/>
  <c r="Z192" i="19"/>
  <c r="Y192" i="19"/>
  <c r="X192" i="19"/>
  <c r="W192" i="19"/>
  <c r="V192" i="19"/>
  <c r="I191" i="19"/>
  <c r="Z191" i="19"/>
  <c r="Y191" i="19"/>
  <c r="X191" i="19"/>
  <c r="W191" i="19"/>
  <c r="V191" i="19"/>
  <c r="I190" i="19"/>
  <c r="Z190" i="19"/>
  <c r="Y190" i="19"/>
  <c r="X190" i="19"/>
  <c r="W190" i="19"/>
  <c r="V190" i="19"/>
  <c r="I189" i="19"/>
  <c r="Z189" i="19"/>
  <c r="Y189" i="19"/>
  <c r="X189" i="19"/>
  <c r="W189" i="19"/>
  <c r="V189" i="19"/>
  <c r="I188" i="19"/>
  <c r="Z188" i="19"/>
  <c r="Y188" i="19"/>
  <c r="X188" i="19"/>
  <c r="W188" i="19"/>
  <c r="V188" i="19"/>
  <c r="I187" i="19"/>
  <c r="Z187" i="19"/>
  <c r="Y187" i="19"/>
  <c r="X187" i="19"/>
  <c r="W187" i="19"/>
  <c r="V187" i="19"/>
  <c r="I186" i="19"/>
  <c r="Z186" i="19"/>
  <c r="Y186" i="19"/>
  <c r="X186" i="19"/>
  <c r="W186" i="19"/>
  <c r="V186" i="19"/>
  <c r="I185" i="19"/>
  <c r="Z185" i="19"/>
  <c r="Y185" i="19"/>
  <c r="X185" i="19"/>
  <c r="W185" i="19"/>
  <c r="V185" i="19"/>
  <c r="I184" i="19"/>
  <c r="Z184" i="19"/>
  <c r="Y184" i="19"/>
  <c r="X184" i="19"/>
  <c r="W184" i="19"/>
  <c r="V184" i="19"/>
  <c r="I183" i="19"/>
  <c r="Z183" i="19"/>
  <c r="Y183" i="19"/>
  <c r="X183" i="19"/>
  <c r="W183" i="19"/>
  <c r="V183" i="19"/>
  <c r="I182" i="19"/>
  <c r="Z182" i="19"/>
  <c r="Y182" i="19"/>
  <c r="X182" i="19"/>
  <c r="W182" i="19"/>
  <c r="V182" i="19"/>
  <c r="I181" i="19"/>
  <c r="Z181" i="19"/>
  <c r="Y181" i="19"/>
  <c r="X181" i="19"/>
  <c r="W181" i="19"/>
  <c r="V181" i="19"/>
  <c r="Z180" i="19"/>
  <c r="Y180" i="19"/>
  <c r="X180" i="19"/>
  <c r="W180" i="19"/>
  <c r="V180" i="19"/>
  <c r="Z179" i="19"/>
  <c r="Y179" i="19"/>
  <c r="X179" i="19"/>
  <c r="W179" i="19"/>
  <c r="V179" i="19"/>
  <c r="Z178" i="19"/>
  <c r="Y178" i="19"/>
  <c r="X178" i="19"/>
  <c r="W178" i="19"/>
  <c r="V178" i="19"/>
  <c r="Z177" i="19"/>
  <c r="Y177" i="19"/>
  <c r="X177" i="19"/>
  <c r="W177" i="19"/>
  <c r="V177" i="19"/>
  <c r="Z176" i="19"/>
  <c r="Y176" i="19"/>
  <c r="X176" i="19"/>
  <c r="W176" i="19"/>
  <c r="V176" i="19"/>
  <c r="Z175" i="19"/>
  <c r="Y175" i="19"/>
  <c r="X175" i="19"/>
  <c r="W175" i="19"/>
  <c r="V175" i="19"/>
  <c r="Z174" i="19"/>
  <c r="Y174" i="19"/>
  <c r="X174" i="19"/>
  <c r="W174" i="19"/>
  <c r="V174" i="19"/>
  <c r="Z173" i="19"/>
  <c r="Y173" i="19"/>
  <c r="X173" i="19"/>
  <c r="W173" i="19"/>
  <c r="V173" i="19"/>
  <c r="Z172" i="19"/>
  <c r="Y172" i="19"/>
  <c r="X172" i="19"/>
  <c r="W172" i="19"/>
  <c r="V172" i="19"/>
  <c r="Z171" i="19"/>
  <c r="Y171" i="19"/>
  <c r="X171" i="19"/>
  <c r="W171" i="19"/>
  <c r="V171" i="19"/>
  <c r="Z170" i="19"/>
  <c r="Y170" i="19"/>
  <c r="X170" i="19"/>
  <c r="W170" i="19"/>
  <c r="V170" i="19"/>
  <c r="Z169" i="19"/>
  <c r="Y169" i="19"/>
  <c r="X169" i="19"/>
  <c r="W169" i="19"/>
  <c r="V169" i="19"/>
  <c r="Z168" i="19"/>
  <c r="Y168" i="19"/>
  <c r="X168" i="19"/>
  <c r="W168" i="19"/>
  <c r="V168" i="19"/>
  <c r="Z167" i="19"/>
  <c r="Y167" i="19"/>
  <c r="X167" i="19"/>
  <c r="W167" i="19"/>
  <c r="V167" i="19"/>
  <c r="Z166" i="19"/>
  <c r="Y166" i="19"/>
  <c r="X166" i="19"/>
  <c r="W166" i="19"/>
  <c r="V166" i="19"/>
  <c r="Z165" i="19"/>
  <c r="Y165" i="19"/>
  <c r="X165" i="19"/>
  <c r="W165" i="19"/>
  <c r="V165" i="19"/>
  <c r="Z164" i="19"/>
  <c r="Y164" i="19"/>
  <c r="X164" i="19"/>
  <c r="W164" i="19"/>
  <c r="V164" i="19"/>
  <c r="Z163" i="19"/>
  <c r="Y163" i="19"/>
  <c r="X163" i="19"/>
  <c r="W163" i="19"/>
  <c r="V163" i="19"/>
  <c r="Z162" i="19"/>
  <c r="Y162" i="19"/>
  <c r="X162" i="19"/>
  <c r="W162" i="19"/>
  <c r="V162" i="19"/>
  <c r="Z161" i="19"/>
  <c r="Y161" i="19"/>
  <c r="X161" i="19"/>
  <c r="W161" i="19"/>
  <c r="V161" i="19"/>
  <c r="Z160" i="19"/>
  <c r="Y160" i="19"/>
  <c r="X160" i="19"/>
  <c r="W160" i="19"/>
  <c r="V160" i="19"/>
  <c r="Z159" i="19"/>
  <c r="Y159" i="19"/>
  <c r="X159" i="19"/>
  <c r="W159" i="19"/>
  <c r="V159" i="19"/>
  <c r="Z158" i="19"/>
  <c r="Y158" i="19"/>
  <c r="X158" i="19"/>
  <c r="W158" i="19"/>
  <c r="V158" i="19"/>
  <c r="Z157" i="19"/>
  <c r="Y157" i="19"/>
  <c r="X157" i="19"/>
  <c r="W157" i="19"/>
  <c r="V157" i="19"/>
  <c r="Z156" i="19"/>
  <c r="Y156" i="19"/>
  <c r="X156" i="19"/>
  <c r="W156" i="19"/>
  <c r="V156" i="19"/>
  <c r="Z155" i="19"/>
  <c r="Y155" i="19"/>
  <c r="X155" i="19"/>
  <c r="W155" i="19"/>
  <c r="V155" i="19"/>
  <c r="Z154" i="19"/>
  <c r="Y154" i="19"/>
  <c r="X154" i="19"/>
  <c r="W154" i="19"/>
  <c r="V154" i="19"/>
  <c r="Z153" i="19"/>
  <c r="Y153" i="19"/>
  <c r="X153" i="19"/>
  <c r="W153" i="19"/>
  <c r="V153" i="19"/>
  <c r="Z152" i="19"/>
  <c r="Y152" i="19"/>
  <c r="X152" i="19"/>
  <c r="W152" i="19"/>
  <c r="V152" i="19"/>
  <c r="Z151" i="19"/>
  <c r="Y151" i="19"/>
  <c r="X151" i="19"/>
  <c r="W151" i="19"/>
  <c r="V151" i="19"/>
  <c r="Z150" i="19"/>
  <c r="Y150" i="19"/>
  <c r="X150" i="19"/>
  <c r="W150" i="19"/>
  <c r="V150" i="19"/>
  <c r="Z149" i="19"/>
  <c r="Y149" i="19"/>
  <c r="X149" i="19"/>
  <c r="W149" i="19"/>
  <c r="V149" i="19"/>
  <c r="Z148" i="19"/>
  <c r="Y148" i="19"/>
  <c r="X148" i="19"/>
  <c r="W148" i="19"/>
  <c r="V148" i="19"/>
  <c r="Z147" i="19"/>
  <c r="Y147" i="19"/>
  <c r="X147" i="19"/>
  <c r="W147" i="19"/>
  <c r="V147" i="19"/>
  <c r="Z146" i="19"/>
  <c r="Y146" i="19"/>
  <c r="X146" i="19"/>
  <c r="W146" i="19"/>
  <c r="V146" i="19"/>
  <c r="Z145" i="19"/>
  <c r="Y145" i="19"/>
  <c r="X145" i="19"/>
  <c r="W145" i="19"/>
  <c r="V145" i="19"/>
  <c r="Z144" i="19"/>
  <c r="Y144" i="19"/>
  <c r="X144" i="19"/>
  <c r="W144" i="19"/>
  <c r="V144" i="19"/>
  <c r="Z143" i="19"/>
  <c r="Y143" i="19"/>
  <c r="X143" i="19"/>
  <c r="W143" i="19"/>
  <c r="V143" i="19"/>
  <c r="Z142" i="19"/>
  <c r="Y142" i="19"/>
  <c r="X142" i="19"/>
  <c r="W142" i="19"/>
  <c r="V142" i="19"/>
  <c r="Z141" i="19"/>
  <c r="Y141" i="19"/>
  <c r="X141" i="19"/>
  <c r="W141" i="19"/>
  <c r="V141" i="19"/>
  <c r="Z140" i="19"/>
  <c r="Y140" i="19"/>
  <c r="X140" i="19"/>
  <c r="W140" i="19"/>
  <c r="V140" i="19"/>
  <c r="Z139" i="19"/>
  <c r="Y139" i="19"/>
  <c r="X139" i="19"/>
  <c r="W139" i="19"/>
  <c r="V139" i="19"/>
  <c r="Z138" i="19"/>
  <c r="Y138" i="19"/>
  <c r="X138" i="19"/>
  <c r="W138" i="19"/>
  <c r="V138" i="19"/>
  <c r="Z137" i="19"/>
  <c r="Y137" i="19"/>
  <c r="X137" i="19"/>
  <c r="W137" i="19"/>
  <c r="V137" i="19"/>
  <c r="Z136" i="19"/>
  <c r="Y136" i="19"/>
  <c r="X136" i="19"/>
  <c r="W136" i="19"/>
  <c r="V136" i="19"/>
  <c r="Z135" i="19"/>
  <c r="Y135" i="19"/>
  <c r="X135" i="19"/>
  <c r="W135" i="19"/>
  <c r="V135" i="19"/>
  <c r="Z134" i="19"/>
  <c r="Y134" i="19"/>
  <c r="X134" i="19"/>
  <c r="W134" i="19"/>
  <c r="V134" i="19"/>
  <c r="Z133" i="19"/>
  <c r="Y133" i="19"/>
  <c r="X133" i="19"/>
  <c r="W133" i="19"/>
  <c r="V133" i="19"/>
  <c r="Z132" i="19"/>
  <c r="Y132" i="19"/>
  <c r="X132" i="19"/>
  <c r="W132" i="19"/>
  <c r="V132" i="19"/>
  <c r="Z131" i="19"/>
  <c r="Y131" i="19"/>
  <c r="X131" i="19"/>
  <c r="W131" i="19"/>
  <c r="V131" i="19"/>
  <c r="Z130" i="19"/>
  <c r="Y130" i="19"/>
  <c r="X130" i="19"/>
  <c r="W130" i="19"/>
  <c r="V130" i="19"/>
  <c r="Z129" i="19"/>
  <c r="Y129" i="19"/>
  <c r="X129" i="19"/>
  <c r="W129" i="19"/>
  <c r="V129" i="19"/>
  <c r="Z128" i="19"/>
  <c r="Y128" i="19"/>
  <c r="X128" i="19"/>
  <c r="W128" i="19"/>
  <c r="V128" i="19"/>
  <c r="Z127" i="19"/>
  <c r="Y127" i="19"/>
  <c r="X127" i="19"/>
  <c r="W127" i="19"/>
  <c r="V127" i="19"/>
  <c r="Z126" i="19"/>
  <c r="Y126" i="19"/>
  <c r="X126" i="19"/>
  <c r="W126" i="19"/>
  <c r="V126" i="19"/>
  <c r="Z125" i="19"/>
  <c r="Y125" i="19"/>
  <c r="X125" i="19"/>
  <c r="W125" i="19"/>
  <c r="V125" i="19"/>
  <c r="Z124" i="19"/>
  <c r="Y124" i="19"/>
  <c r="X124" i="19"/>
  <c r="W124" i="19"/>
  <c r="V124" i="19"/>
  <c r="Z123" i="19"/>
  <c r="Y123" i="19"/>
  <c r="X123" i="19"/>
  <c r="W123" i="19"/>
  <c r="V123" i="19"/>
  <c r="Z122" i="19"/>
  <c r="Y122" i="19"/>
  <c r="X122" i="19"/>
  <c r="W122" i="19"/>
  <c r="V122" i="19"/>
  <c r="Z121" i="19"/>
  <c r="Y121" i="19"/>
  <c r="X121" i="19"/>
  <c r="W121" i="19"/>
  <c r="V121" i="19"/>
  <c r="Z120" i="19"/>
  <c r="Y120" i="19"/>
  <c r="X120" i="19"/>
  <c r="W120" i="19"/>
  <c r="V120" i="19"/>
  <c r="Z119" i="19"/>
  <c r="Y119" i="19"/>
  <c r="X119" i="19"/>
  <c r="W119" i="19"/>
  <c r="V119" i="19"/>
  <c r="Z118" i="19"/>
  <c r="Y118" i="19"/>
  <c r="X118" i="19"/>
  <c r="W118" i="19"/>
  <c r="V118" i="19"/>
  <c r="Z117" i="19"/>
  <c r="Y117" i="19"/>
  <c r="X117" i="19"/>
  <c r="W117" i="19"/>
  <c r="V117" i="19"/>
  <c r="Z116" i="19"/>
  <c r="Y116" i="19"/>
  <c r="X116" i="19"/>
  <c r="W116" i="19"/>
  <c r="V116" i="19"/>
  <c r="Z115" i="19"/>
  <c r="Y115" i="19"/>
  <c r="X115" i="19"/>
  <c r="W115" i="19"/>
  <c r="V115" i="19"/>
  <c r="Z114" i="19"/>
  <c r="Y114" i="19"/>
  <c r="X114" i="19"/>
  <c r="W114" i="19"/>
  <c r="V114" i="19"/>
  <c r="Z113" i="19"/>
  <c r="Y113" i="19"/>
  <c r="X113" i="19"/>
  <c r="W113" i="19"/>
  <c r="V113" i="19"/>
  <c r="Z112" i="19"/>
  <c r="Y112" i="19"/>
  <c r="X112" i="19"/>
  <c r="W112" i="19"/>
  <c r="V112" i="19"/>
  <c r="Z111" i="19"/>
  <c r="Y111" i="19"/>
  <c r="X111" i="19"/>
  <c r="W111" i="19"/>
  <c r="V111" i="19"/>
  <c r="Z110" i="19"/>
  <c r="Y110" i="19"/>
  <c r="X110" i="19"/>
  <c r="W110" i="19"/>
  <c r="V110" i="19"/>
  <c r="Z109" i="19"/>
  <c r="Y109" i="19"/>
  <c r="X109" i="19"/>
  <c r="W109" i="19"/>
  <c r="V109" i="19"/>
  <c r="Z108" i="19"/>
  <c r="Y108" i="19"/>
  <c r="X108" i="19"/>
  <c r="W108" i="19"/>
  <c r="V108" i="19"/>
  <c r="Z107" i="19"/>
  <c r="Y107" i="19"/>
  <c r="X107" i="19"/>
  <c r="W107" i="19"/>
  <c r="V107" i="19"/>
  <c r="Z106" i="19"/>
  <c r="Y106" i="19"/>
  <c r="X106" i="19"/>
  <c r="W106" i="19"/>
  <c r="V106" i="19"/>
  <c r="Z105" i="19"/>
  <c r="Y105" i="19"/>
  <c r="X105" i="19"/>
  <c r="W105" i="19"/>
  <c r="V105" i="19"/>
  <c r="Z104" i="19"/>
  <c r="Y104" i="19"/>
  <c r="X104" i="19"/>
  <c r="W104" i="19"/>
  <c r="V104" i="19"/>
  <c r="Z103" i="19"/>
  <c r="Y103" i="19"/>
  <c r="X103" i="19"/>
  <c r="W103" i="19"/>
  <c r="V103" i="19"/>
  <c r="Z102" i="19"/>
  <c r="Y102" i="19"/>
  <c r="X102" i="19"/>
  <c r="W102" i="19"/>
  <c r="V102" i="19"/>
  <c r="Z101" i="19"/>
  <c r="Y101" i="19"/>
  <c r="X101" i="19"/>
  <c r="W101" i="19"/>
  <c r="V101" i="19"/>
  <c r="Z100" i="19"/>
  <c r="Y100" i="19"/>
  <c r="X100" i="19"/>
  <c r="W100" i="19"/>
  <c r="V100" i="19"/>
  <c r="Z99" i="19"/>
  <c r="Y99" i="19"/>
  <c r="X99" i="19"/>
  <c r="W99" i="19"/>
  <c r="V99" i="19"/>
  <c r="Z98" i="19"/>
  <c r="Y98" i="19"/>
  <c r="X98" i="19"/>
  <c r="W98" i="19"/>
  <c r="V98" i="19"/>
  <c r="Z97" i="19"/>
  <c r="Y97" i="19"/>
  <c r="X97" i="19"/>
  <c r="W97" i="19"/>
  <c r="V97" i="19"/>
  <c r="Z96" i="19"/>
  <c r="Y96" i="19"/>
  <c r="X96" i="19"/>
  <c r="W96" i="19"/>
  <c r="V96" i="19"/>
  <c r="Z95" i="19"/>
  <c r="Y95" i="19"/>
  <c r="X95" i="19"/>
  <c r="W95" i="19"/>
  <c r="V95" i="19"/>
  <c r="Z94" i="19"/>
  <c r="Y94" i="19"/>
  <c r="X94" i="19"/>
  <c r="W94" i="19"/>
  <c r="V94" i="19"/>
  <c r="Z93" i="19"/>
  <c r="Y93" i="19"/>
  <c r="X93" i="19"/>
  <c r="W93" i="19"/>
  <c r="V93" i="19"/>
  <c r="Z92" i="19"/>
  <c r="Y92" i="19"/>
  <c r="X92" i="19"/>
  <c r="W92" i="19"/>
  <c r="V92" i="19"/>
  <c r="Z91" i="19"/>
  <c r="Y91" i="19"/>
  <c r="X91" i="19"/>
  <c r="W91" i="19"/>
  <c r="V91" i="19"/>
  <c r="Z90" i="19"/>
  <c r="Y90" i="19"/>
  <c r="X90" i="19"/>
  <c r="W90" i="19"/>
  <c r="V90" i="19"/>
  <c r="Z89" i="19"/>
  <c r="Y89" i="19"/>
  <c r="X89" i="19"/>
  <c r="W89" i="19"/>
  <c r="V89" i="19"/>
  <c r="Z88" i="19"/>
  <c r="Y88" i="19"/>
  <c r="X88" i="19"/>
  <c r="W88" i="19"/>
  <c r="V88" i="19"/>
  <c r="Z87" i="19"/>
  <c r="Y87" i="19"/>
  <c r="X87" i="19"/>
  <c r="W87" i="19"/>
  <c r="V87" i="19"/>
  <c r="Z86" i="19"/>
  <c r="Y86" i="19"/>
  <c r="X86" i="19"/>
  <c r="W86" i="19"/>
  <c r="V86" i="19"/>
  <c r="Z85" i="19"/>
  <c r="Y85" i="19"/>
  <c r="X85" i="19"/>
  <c r="W85" i="19"/>
  <c r="V85" i="19"/>
  <c r="Z84" i="19"/>
  <c r="Y84" i="19"/>
  <c r="X84" i="19"/>
  <c r="W84" i="19"/>
  <c r="V84" i="19"/>
  <c r="Z83" i="19"/>
  <c r="Y83" i="19"/>
  <c r="X83" i="19"/>
  <c r="W83" i="19"/>
  <c r="V83" i="19"/>
  <c r="Z82" i="19"/>
  <c r="Y82" i="19"/>
  <c r="X82" i="19"/>
  <c r="W82" i="19"/>
  <c r="V82" i="19"/>
  <c r="Z81" i="19"/>
  <c r="Y81" i="19"/>
  <c r="X81" i="19"/>
  <c r="W81" i="19"/>
  <c r="V81" i="19"/>
  <c r="Z80" i="19"/>
  <c r="Y80" i="19"/>
  <c r="X80" i="19"/>
  <c r="W80" i="19"/>
  <c r="V80" i="19"/>
  <c r="Z79" i="19"/>
  <c r="Y79" i="19"/>
  <c r="X79" i="19"/>
  <c r="W79" i="19"/>
  <c r="V79" i="19"/>
  <c r="Z78" i="19"/>
  <c r="Y78" i="19"/>
  <c r="X78" i="19"/>
  <c r="W78" i="19"/>
  <c r="V78" i="19"/>
  <c r="Z77" i="19"/>
  <c r="Y77" i="19"/>
  <c r="X77" i="19"/>
  <c r="W77" i="19"/>
  <c r="V77" i="19"/>
  <c r="Z76" i="19"/>
  <c r="Y76" i="19"/>
  <c r="X76" i="19"/>
  <c r="W76" i="19"/>
  <c r="V76" i="19"/>
  <c r="Z75" i="19"/>
  <c r="Y75" i="19"/>
  <c r="X75" i="19"/>
  <c r="W75" i="19"/>
  <c r="V75" i="19"/>
  <c r="Z74" i="19"/>
  <c r="Y74" i="19"/>
  <c r="X74" i="19"/>
  <c r="W74" i="19"/>
  <c r="V74" i="19"/>
  <c r="Z73" i="19"/>
  <c r="Y73" i="19"/>
  <c r="X73" i="19"/>
  <c r="W73" i="19"/>
  <c r="V73" i="19"/>
  <c r="Z72" i="19"/>
  <c r="Y72" i="19"/>
  <c r="X72" i="19"/>
  <c r="W72" i="19"/>
  <c r="V72" i="19"/>
  <c r="Z71" i="19"/>
  <c r="Y71" i="19"/>
  <c r="X71" i="19"/>
  <c r="W71" i="19"/>
  <c r="V71" i="19"/>
  <c r="Z70" i="19"/>
  <c r="Y70" i="19"/>
  <c r="X70" i="19"/>
  <c r="W70" i="19"/>
  <c r="V70" i="19"/>
  <c r="Z69" i="19"/>
  <c r="Y69" i="19"/>
  <c r="X69" i="19"/>
  <c r="W69" i="19"/>
  <c r="V69" i="19"/>
  <c r="Z68" i="19"/>
  <c r="Y68" i="19"/>
  <c r="X68" i="19"/>
  <c r="W68" i="19"/>
  <c r="V68" i="19"/>
  <c r="Z67" i="19"/>
  <c r="Y67" i="19"/>
  <c r="X67" i="19"/>
  <c r="W67" i="19"/>
  <c r="V67" i="19"/>
  <c r="Z66" i="19"/>
  <c r="Y66" i="19"/>
  <c r="X66" i="19"/>
  <c r="W66" i="19"/>
  <c r="V66" i="19"/>
  <c r="Z65" i="19"/>
  <c r="Y65" i="19"/>
  <c r="X65" i="19"/>
  <c r="W65" i="19"/>
  <c r="V65" i="19"/>
  <c r="Z64" i="19"/>
  <c r="Y64" i="19"/>
  <c r="X64" i="19"/>
  <c r="W64" i="19"/>
  <c r="V64" i="19"/>
  <c r="Z63" i="19"/>
  <c r="Y63" i="19"/>
  <c r="X63" i="19"/>
  <c r="W63" i="19"/>
  <c r="V63" i="19"/>
  <c r="Z62" i="19"/>
  <c r="Y62" i="19"/>
  <c r="X62" i="19"/>
  <c r="W62" i="19"/>
  <c r="V62" i="19"/>
  <c r="Z61" i="19"/>
  <c r="Y61" i="19"/>
  <c r="X61" i="19"/>
  <c r="W61" i="19"/>
  <c r="V61" i="19"/>
  <c r="Z60" i="19"/>
  <c r="Y60" i="19"/>
  <c r="X60" i="19"/>
  <c r="W60" i="19"/>
  <c r="V60" i="19"/>
  <c r="Z59" i="19"/>
  <c r="Y59" i="19"/>
  <c r="X59" i="19"/>
  <c r="W59" i="19"/>
  <c r="V59" i="19"/>
  <c r="Z58" i="19"/>
  <c r="Y58" i="19"/>
  <c r="X58" i="19"/>
  <c r="W58" i="19"/>
  <c r="V58" i="19"/>
  <c r="Z57" i="19"/>
  <c r="Y57" i="19"/>
  <c r="X57" i="19"/>
  <c r="W57" i="19"/>
  <c r="V57" i="19"/>
  <c r="Z56" i="19"/>
  <c r="Y56" i="19"/>
  <c r="X56" i="19"/>
  <c r="W56" i="19"/>
  <c r="V56" i="19"/>
  <c r="Z55" i="19"/>
  <c r="Y55" i="19"/>
  <c r="X55" i="19"/>
  <c r="W55" i="19"/>
  <c r="V55" i="19"/>
  <c r="Z54" i="19"/>
  <c r="Y54" i="19"/>
  <c r="X54" i="19"/>
  <c r="W54" i="19"/>
  <c r="V54" i="19"/>
  <c r="Z53" i="19"/>
  <c r="Y53" i="19"/>
  <c r="X53" i="19"/>
  <c r="W53" i="19"/>
  <c r="V53" i="19"/>
  <c r="Z52" i="19"/>
  <c r="Y52" i="19"/>
  <c r="X52" i="19"/>
  <c r="W52" i="19"/>
  <c r="V52" i="19"/>
  <c r="Z51" i="19"/>
  <c r="Y51" i="19"/>
  <c r="X51" i="19"/>
  <c r="W51" i="19"/>
  <c r="V51" i="19"/>
  <c r="Z50" i="19"/>
  <c r="Y50" i="19"/>
  <c r="X50" i="19"/>
  <c r="W50" i="19"/>
  <c r="V50" i="19"/>
  <c r="Z49" i="19"/>
  <c r="Y49" i="19"/>
  <c r="X49" i="19"/>
  <c r="W49" i="19"/>
  <c r="V49" i="19"/>
  <c r="Z48" i="19"/>
  <c r="Y48" i="19"/>
  <c r="X48" i="19"/>
  <c r="W48" i="19"/>
  <c r="V48" i="19"/>
  <c r="Z47" i="19"/>
  <c r="Y47" i="19"/>
  <c r="X47" i="19"/>
  <c r="W47" i="19"/>
  <c r="V47" i="19"/>
  <c r="Z46" i="19"/>
  <c r="Y46" i="19"/>
  <c r="X46" i="19"/>
  <c r="W46" i="19"/>
  <c r="V46" i="19"/>
  <c r="Z45" i="19"/>
  <c r="Y45" i="19"/>
  <c r="X45" i="19"/>
  <c r="W45" i="19"/>
  <c r="V45" i="19"/>
  <c r="Z44" i="19"/>
  <c r="Y44" i="19"/>
  <c r="X44" i="19"/>
  <c r="W44" i="19"/>
  <c r="V44" i="19"/>
  <c r="Z43" i="19"/>
  <c r="Y43" i="19"/>
  <c r="X43" i="19"/>
  <c r="W43" i="19"/>
  <c r="V43" i="19"/>
  <c r="Z42" i="19"/>
  <c r="Y42" i="19"/>
  <c r="X42" i="19"/>
  <c r="W42" i="19"/>
  <c r="V42" i="19"/>
  <c r="Z41" i="19"/>
  <c r="Y41" i="19"/>
  <c r="X41" i="19"/>
  <c r="W41" i="19"/>
  <c r="V41" i="19"/>
  <c r="Z40" i="19"/>
  <c r="Y40" i="19"/>
  <c r="X40" i="19"/>
  <c r="W40" i="19"/>
  <c r="V40" i="19"/>
  <c r="Z39" i="19"/>
  <c r="Y39" i="19"/>
  <c r="X39" i="19"/>
  <c r="W39" i="19"/>
  <c r="V39" i="19"/>
  <c r="Z38" i="19"/>
  <c r="Y38" i="19"/>
  <c r="X38" i="19"/>
  <c r="W38" i="19"/>
  <c r="V38" i="19"/>
  <c r="Z37" i="19"/>
  <c r="Y37" i="19"/>
  <c r="X37" i="19"/>
  <c r="W37" i="19"/>
  <c r="V37" i="19"/>
  <c r="Z36" i="19"/>
  <c r="Y36" i="19"/>
  <c r="X36" i="19"/>
  <c r="W36" i="19"/>
  <c r="V36" i="19"/>
  <c r="Z35" i="19"/>
  <c r="Y35" i="19"/>
  <c r="X35" i="19"/>
  <c r="W35" i="19"/>
  <c r="V35" i="19"/>
  <c r="Z34" i="19"/>
  <c r="Y34" i="19"/>
  <c r="X34" i="19"/>
  <c r="W34" i="19"/>
  <c r="V34" i="19"/>
  <c r="Z33" i="19"/>
  <c r="Y33" i="19"/>
  <c r="X33" i="19"/>
  <c r="W33" i="19"/>
  <c r="V33" i="19"/>
  <c r="Z32" i="19"/>
  <c r="Y32" i="19"/>
  <c r="X32" i="19"/>
  <c r="W32" i="19"/>
  <c r="V32" i="19"/>
  <c r="Z31" i="19"/>
  <c r="Y31" i="19"/>
  <c r="X31" i="19"/>
  <c r="W31" i="19"/>
  <c r="V31" i="19"/>
  <c r="Z30" i="19"/>
  <c r="Y30" i="19"/>
  <c r="X30" i="19"/>
  <c r="W30" i="19"/>
  <c r="V30" i="19"/>
  <c r="Z29" i="19"/>
  <c r="Y29" i="19"/>
  <c r="X29" i="19"/>
  <c r="W29" i="19"/>
  <c r="V29" i="19"/>
  <c r="Z28" i="19"/>
  <c r="Y28" i="19"/>
  <c r="X28" i="19"/>
  <c r="W28" i="19"/>
  <c r="V28" i="19"/>
  <c r="Z27" i="19"/>
  <c r="Y27" i="19"/>
  <c r="X27" i="19"/>
  <c r="W27" i="19"/>
  <c r="V27" i="19"/>
  <c r="Z26" i="19"/>
  <c r="Y26" i="19"/>
  <c r="X26" i="19"/>
  <c r="W26" i="19"/>
  <c r="V26" i="19"/>
  <c r="Z25" i="19"/>
  <c r="Y25" i="19"/>
  <c r="X25" i="19"/>
  <c r="W25" i="19"/>
  <c r="V25" i="19"/>
  <c r="Z24" i="19"/>
  <c r="Y24" i="19"/>
  <c r="X24" i="19"/>
  <c r="W24" i="19"/>
  <c r="V24" i="19"/>
  <c r="Z23" i="19"/>
  <c r="Y23" i="19"/>
  <c r="X23" i="19"/>
  <c r="W23" i="19"/>
  <c r="V23" i="19"/>
  <c r="Z22" i="19"/>
  <c r="Y22" i="19"/>
  <c r="X22" i="19"/>
  <c r="W22" i="19"/>
  <c r="V22" i="19"/>
  <c r="Z21" i="19"/>
  <c r="Y21" i="19"/>
  <c r="X21" i="19"/>
  <c r="W21" i="19"/>
  <c r="V21" i="19"/>
  <c r="Z20" i="19"/>
  <c r="Y20" i="19"/>
  <c r="X20" i="19"/>
  <c r="W20" i="19"/>
  <c r="V20" i="19"/>
  <c r="Z19" i="19"/>
  <c r="Y19" i="19"/>
  <c r="X19" i="19"/>
  <c r="W19" i="19"/>
  <c r="V19" i="19"/>
  <c r="Z18" i="19"/>
  <c r="Y18" i="19"/>
  <c r="X18" i="19"/>
  <c r="W18" i="19"/>
  <c r="V18" i="19"/>
  <c r="Z17" i="19"/>
  <c r="Y17" i="19"/>
  <c r="X17" i="19"/>
  <c r="W17" i="19"/>
  <c r="V17" i="19"/>
  <c r="D7" i="19"/>
  <c r="D10" i="19"/>
  <c r="D5" i="19"/>
  <c r="D9" i="19"/>
  <c r="I6" i="19"/>
  <c r="I7" i="19" a="1"/>
  <c r="I7" i="19"/>
  <c r="I8" i="19"/>
  <c r="D6" i="19"/>
  <c r="D8" i="19"/>
  <c r="T5" i="19"/>
  <c r="T6" i="19" a="1"/>
  <c r="T6" i="19"/>
  <c r="T7" i="19"/>
  <c r="I5" i="19"/>
  <c r="A2" i="17"/>
  <c r="A1" i="17"/>
  <c r="A18" i="17"/>
  <c r="B18" i="17"/>
  <c r="C18" i="17"/>
  <c r="D18" i="17"/>
  <c r="E18" i="17"/>
  <c r="F18" i="17"/>
  <c r="G18" i="17"/>
  <c r="H18" i="17"/>
  <c r="A19" i="17"/>
  <c r="B19" i="17"/>
  <c r="C19" i="17"/>
  <c r="D19" i="17"/>
  <c r="E19" i="17"/>
  <c r="F19" i="17"/>
  <c r="G19" i="17"/>
  <c r="H19" i="17"/>
  <c r="A20" i="17"/>
  <c r="B20" i="17"/>
  <c r="C20" i="17"/>
  <c r="D20" i="17"/>
  <c r="E20" i="17"/>
  <c r="F20" i="17"/>
  <c r="G20" i="17"/>
  <c r="H20" i="17"/>
  <c r="A21" i="17"/>
  <c r="B21" i="17"/>
  <c r="C21" i="17"/>
  <c r="D21" i="17"/>
  <c r="E21" i="17"/>
  <c r="F21" i="17"/>
  <c r="G21" i="17"/>
  <c r="H21" i="17"/>
  <c r="A22" i="17"/>
  <c r="B22" i="17"/>
  <c r="C22" i="17"/>
  <c r="D22" i="17"/>
  <c r="E22" i="17"/>
  <c r="F22" i="17"/>
  <c r="G22" i="17"/>
  <c r="H22" i="17"/>
  <c r="A23" i="17"/>
  <c r="B23" i="17"/>
  <c r="C23" i="17"/>
  <c r="D23" i="17"/>
  <c r="E23" i="17"/>
  <c r="F23" i="17"/>
  <c r="G23" i="17"/>
  <c r="H23" i="17"/>
  <c r="A24" i="17"/>
  <c r="B24" i="17"/>
  <c r="C24" i="17"/>
  <c r="D24" i="17"/>
  <c r="E24" i="17"/>
  <c r="F24" i="17"/>
  <c r="G24" i="17"/>
  <c r="H24" i="17"/>
  <c r="A25" i="17"/>
  <c r="B25" i="17"/>
  <c r="C25" i="17"/>
  <c r="D25" i="17"/>
  <c r="E25" i="17"/>
  <c r="F25" i="17"/>
  <c r="G25" i="17"/>
  <c r="H25" i="17"/>
  <c r="A26" i="17"/>
  <c r="B26" i="17"/>
  <c r="C26" i="17"/>
  <c r="D26" i="17"/>
  <c r="E26" i="17"/>
  <c r="F26" i="17"/>
  <c r="G26" i="17"/>
  <c r="H26" i="17"/>
  <c r="A27" i="17"/>
  <c r="B27" i="17"/>
  <c r="C27" i="17"/>
  <c r="D27" i="17"/>
  <c r="E27" i="17"/>
  <c r="F27" i="17"/>
  <c r="G27" i="17"/>
  <c r="H27" i="17"/>
  <c r="A28" i="17"/>
  <c r="B28" i="17"/>
  <c r="C28" i="17"/>
  <c r="D28" i="17"/>
  <c r="E28" i="17"/>
  <c r="F28" i="17"/>
  <c r="G28" i="17"/>
  <c r="H28" i="17"/>
  <c r="A29" i="17"/>
  <c r="B29" i="17"/>
  <c r="C29" i="17"/>
  <c r="D29" i="17"/>
  <c r="E29" i="17"/>
  <c r="F29" i="17"/>
  <c r="G29" i="17"/>
  <c r="H29" i="17"/>
  <c r="A30" i="17"/>
  <c r="B30" i="17"/>
  <c r="C30" i="17"/>
  <c r="D30" i="17"/>
  <c r="E30" i="17"/>
  <c r="F30" i="17"/>
  <c r="G30" i="17"/>
  <c r="H30" i="17"/>
  <c r="A31" i="17"/>
  <c r="B31" i="17"/>
  <c r="C31" i="17"/>
  <c r="D31" i="17"/>
  <c r="E31" i="17"/>
  <c r="F31" i="17"/>
  <c r="G31" i="17"/>
  <c r="H31" i="17"/>
  <c r="A32" i="17"/>
  <c r="B32" i="17"/>
  <c r="C32" i="17"/>
  <c r="D32" i="17"/>
  <c r="E32" i="17"/>
  <c r="F32" i="17"/>
  <c r="G32" i="17"/>
  <c r="H32" i="17"/>
  <c r="A33" i="17"/>
  <c r="B33" i="17"/>
  <c r="C33" i="17"/>
  <c r="D33" i="17"/>
  <c r="E33" i="17"/>
  <c r="F33" i="17"/>
  <c r="G33" i="17"/>
  <c r="H33" i="17"/>
  <c r="A34" i="17"/>
  <c r="B34" i="17"/>
  <c r="C34" i="17"/>
  <c r="D34" i="17"/>
  <c r="E34" i="17"/>
  <c r="F34" i="17"/>
  <c r="G34" i="17"/>
  <c r="H34" i="17"/>
  <c r="A35" i="17"/>
  <c r="B35" i="17"/>
  <c r="C35" i="17"/>
  <c r="D35" i="17"/>
  <c r="E35" i="17"/>
  <c r="F35" i="17"/>
  <c r="G35" i="17"/>
  <c r="H35" i="17"/>
  <c r="A36" i="17"/>
  <c r="B36" i="17"/>
  <c r="C36" i="17"/>
  <c r="D36" i="17"/>
  <c r="E36" i="17"/>
  <c r="F36" i="17"/>
  <c r="G36" i="17"/>
  <c r="H36" i="17"/>
  <c r="A37" i="17"/>
  <c r="B37" i="17"/>
  <c r="C37" i="17"/>
  <c r="D37" i="17"/>
  <c r="E37" i="17"/>
  <c r="F37" i="17"/>
  <c r="G37" i="17"/>
  <c r="H37" i="17"/>
  <c r="A38" i="17"/>
  <c r="B38" i="17"/>
  <c r="C38" i="17"/>
  <c r="D38" i="17"/>
  <c r="E38" i="17"/>
  <c r="F38" i="17"/>
  <c r="G38" i="17"/>
  <c r="H38" i="17"/>
  <c r="A39" i="17"/>
  <c r="B39" i="17"/>
  <c r="C39" i="17"/>
  <c r="D39" i="17"/>
  <c r="E39" i="17"/>
  <c r="F39" i="17"/>
  <c r="G39" i="17"/>
  <c r="H39" i="17"/>
  <c r="A40" i="17"/>
  <c r="B40" i="17"/>
  <c r="C40" i="17"/>
  <c r="D40" i="17"/>
  <c r="E40" i="17"/>
  <c r="F40" i="17"/>
  <c r="G40" i="17"/>
  <c r="H40" i="17"/>
  <c r="A41" i="17"/>
  <c r="B41" i="17"/>
  <c r="C41" i="17"/>
  <c r="D41" i="17"/>
  <c r="E41" i="17"/>
  <c r="F41" i="17"/>
  <c r="G41" i="17"/>
  <c r="H41" i="17"/>
  <c r="A42" i="17"/>
  <c r="B42" i="17"/>
  <c r="C42" i="17"/>
  <c r="D42" i="17"/>
  <c r="E42" i="17"/>
  <c r="F42" i="17"/>
  <c r="G42" i="17"/>
  <c r="H42" i="17"/>
  <c r="A43" i="17"/>
  <c r="B43" i="17"/>
  <c r="C43" i="17"/>
  <c r="D43" i="17"/>
  <c r="E43" i="17"/>
  <c r="F43" i="17"/>
  <c r="G43" i="17"/>
  <c r="H43" i="17"/>
  <c r="A44" i="17"/>
  <c r="B44" i="17"/>
  <c r="C44" i="17"/>
  <c r="D44" i="17"/>
  <c r="E44" i="17"/>
  <c r="F44" i="17"/>
  <c r="G44" i="17"/>
  <c r="H44" i="17"/>
  <c r="A45" i="17"/>
  <c r="B45" i="17"/>
  <c r="C45" i="17"/>
  <c r="D45" i="17"/>
  <c r="E45" i="17"/>
  <c r="F45" i="17"/>
  <c r="G45" i="17"/>
  <c r="H45" i="17"/>
  <c r="A46" i="17"/>
  <c r="B46" i="17"/>
  <c r="C46" i="17"/>
  <c r="D46" i="17"/>
  <c r="E46" i="17"/>
  <c r="F46" i="17"/>
  <c r="G46" i="17"/>
  <c r="H46" i="17"/>
  <c r="A47" i="17"/>
  <c r="B47" i="17"/>
  <c r="C47" i="17"/>
  <c r="D47" i="17"/>
  <c r="E47" i="17"/>
  <c r="F47" i="17"/>
  <c r="G47" i="17"/>
  <c r="H47" i="17"/>
  <c r="A48" i="17"/>
  <c r="B48" i="17"/>
  <c r="C48" i="17"/>
  <c r="D48" i="17"/>
  <c r="E48" i="17"/>
  <c r="F48" i="17"/>
  <c r="G48" i="17"/>
  <c r="H48" i="17"/>
  <c r="A49" i="17"/>
  <c r="B49" i="17"/>
  <c r="C49" i="17"/>
  <c r="D49" i="17"/>
  <c r="E49" i="17"/>
  <c r="F49" i="17"/>
  <c r="G49" i="17"/>
  <c r="H49" i="17"/>
  <c r="A50" i="17"/>
  <c r="B50" i="17"/>
  <c r="C50" i="17"/>
  <c r="D50" i="17"/>
  <c r="E50" i="17"/>
  <c r="F50" i="17"/>
  <c r="G50" i="17"/>
  <c r="H50" i="17"/>
  <c r="A51" i="17"/>
  <c r="B51" i="17"/>
  <c r="C51" i="17"/>
  <c r="D51" i="17"/>
  <c r="E51" i="17"/>
  <c r="F51" i="17"/>
  <c r="G51" i="17"/>
  <c r="H51" i="17"/>
  <c r="A52" i="17"/>
  <c r="B52" i="17"/>
  <c r="C52" i="17"/>
  <c r="D52" i="17"/>
  <c r="E52" i="17"/>
  <c r="F52" i="17"/>
  <c r="G52" i="17"/>
  <c r="H52" i="17"/>
  <c r="A53" i="17"/>
  <c r="B53" i="17"/>
  <c r="C53" i="17"/>
  <c r="D53" i="17"/>
  <c r="E53" i="17"/>
  <c r="F53" i="17"/>
  <c r="G53" i="17"/>
  <c r="H53" i="17"/>
  <c r="A54" i="17"/>
  <c r="B54" i="17"/>
  <c r="C54" i="17"/>
  <c r="D54" i="17"/>
  <c r="E54" i="17"/>
  <c r="F54" i="17"/>
  <c r="G54" i="17"/>
  <c r="H54" i="17"/>
  <c r="A55" i="17"/>
  <c r="B55" i="17"/>
  <c r="C55" i="17"/>
  <c r="D55" i="17"/>
  <c r="E55" i="17"/>
  <c r="F55" i="17"/>
  <c r="G55" i="17"/>
  <c r="H55" i="17"/>
  <c r="A56" i="17"/>
  <c r="B56" i="17"/>
  <c r="C56" i="17"/>
  <c r="D56" i="17"/>
  <c r="E56" i="17"/>
  <c r="F56" i="17"/>
  <c r="G56" i="17"/>
  <c r="H56" i="17"/>
  <c r="A57" i="17"/>
  <c r="B57" i="17"/>
  <c r="C57" i="17"/>
  <c r="D57" i="17"/>
  <c r="E57" i="17"/>
  <c r="F57" i="17"/>
  <c r="G57" i="17"/>
  <c r="H57" i="17"/>
  <c r="A58" i="17"/>
  <c r="B58" i="17"/>
  <c r="C58" i="17"/>
  <c r="D58" i="17"/>
  <c r="E58" i="17"/>
  <c r="F58" i="17"/>
  <c r="G58" i="17"/>
  <c r="H58" i="17"/>
  <c r="A59" i="17"/>
  <c r="B59" i="17"/>
  <c r="C59" i="17"/>
  <c r="D59" i="17"/>
  <c r="E59" i="17"/>
  <c r="F59" i="17"/>
  <c r="G59" i="17"/>
  <c r="H59" i="17"/>
  <c r="A60" i="17"/>
  <c r="B60" i="17"/>
  <c r="C60" i="17"/>
  <c r="D60" i="17"/>
  <c r="E60" i="17"/>
  <c r="F60" i="17"/>
  <c r="G60" i="17"/>
  <c r="H60" i="17"/>
  <c r="A61" i="17"/>
  <c r="B61" i="17"/>
  <c r="C61" i="17"/>
  <c r="D61" i="17"/>
  <c r="E61" i="17"/>
  <c r="F61" i="17"/>
  <c r="G61" i="17"/>
  <c r="H61" i="17"/>
  <c r="A62" i="17"/>
  <c r="B62" i="17"/>
  <c r="C62" i="17"/>
  <c r="D62" i="17"/>
  <c r="E62" i="17"/>
  <c r="F62" i="17"/>
  <c r="G62" i="17"/>
  <c r="H62" i="17"/>
  <c r="A63" i="17"/>
  <c r="B63" i="17"/>
  <c r="C63" i="17"/>
  <c r="D63" i="17"/>
  <c r="E63" i="17"/>
  <c r="F63" i="17"/>
  <c r="G63" i="17"/>
  <c r="H63" i="17"/>
  <c r="A64" i="17"/>
  <c r="B64" i="17"/>
  <c r="C64" i="17"/>
  <c r="D64" i="17"/>
  <c r="E64" i="17"/>
  <c r="F64" i="17"/>
  <c r="G64" i="17"/>
  <c r="H64" i="17"/>
  <c r="A65" i="17"/>
  <c r="B65" i="17"/>
  <c r="C65" i="17"/>
  <c r="D65" i="17"/>
  <c r="E65" i="17"/>
  <c r="F65" i="17"/>
  <c r="G65" i="17"/>
  <c r="H65" i="17"/>
  <c r="A66" i="17"/>
  <c r="B66" i="17"/>
  <c r="C66" i="17"/>
  <c r="D66" i="17"/>
  <c r="E66" i="17"/>
  <c r="F66" i="17"/>
  <c r="G66" i="17"/>
  <c r="H66" i="17"/>
  <c r="A67" i="17"/>
  <c r="B67" i="17"/>
  <c r="C67" i="17"/>
  <c r="D67" i="17"/>
  <c r="E67" i="17"/>
  <c r="F67" i="17"/>
  <c r="G67" i="17"/>
  <c r="H67" i="17"/>
  <c r="A68" i="17"/>
  <c r="B68" i="17"/>
  <c r="C68" i="17"/>
  <c r="D68" i="17"/>
  <c r="E68" i="17"/>
  <c r="F68" i="17"/>
  <c r="G68" i="17"/>
  <c r="H68" i="17"/>
  <c r="A69" i="17"/>
  <c r="B69" i="17"/>
  <c r="C69" i="17"/>
  <c r="D69" i="17"/>
  <c r="E69" i="17"/>
  <c r="F69" i="17"/>
  <c r="G69" i="17"/>
  <c r="H69" i="17"/>
  <c r="A70" i="17"/>
  <c r="B70" i="17"/>
  <c r="C70" i="17"/>
  <c r="D70" i="17"/>
  <c r="E70" i="17"/>
  <c r="F70" i="17"/>
  <c r="G70" i="17"/>
  <c r="H70" i="17"/>
  <c r="A71" i="17"/>
  <c r="B71" i="17"/>
  <c r="C71" i="17"/>
  <c r="D71" i="17"/>
  <c r="E71" i="17"/>
  <c r="F71" i="17"/>
  <c r="G71" i="17"/>
  <c r="H71" i="17"/>
  <c r="A72" i="17"/>
  <c r="B72" i="17"/>
  <c r="C72" i="17"/>
  <c r="D72" i="17"/>
  <c r="E72" i="17"/>
  <c r="F72" i="17"/>
  <c r="G72" i="17"/>
  <c r="H72" i="17"/>
  <c r="A73" i="17"/>
  <c r="B73" i="17"/>
  <c r="C73" i="17"/>
  <c r="D73" i="17"/>
  <c r="E73" i="17"/>
  <c r="F73" i="17"/>
  <c r="G73" i="17"/>
  <c r="H73" i="17"/>
  <c r="A74" i="17"/>
  <c r="B74" i="17"/>
  <c r="C74" i="17"/>
  <c r="D74" i="17"/>
  <c r="E74" i="17"/>
  <c r="F74" i="17"/>
  <c r="G74" i="17"/>
  <c r="H74" i="17"/>
  <c r="A75" i="17"/>
  <c r="B75" i="17"/>
  <c r="C75" i="17"/>
  <c r="D75" i="17"/>
  <c r="E75" i="17"/>
  <c r="F75" i="17"/>
  <c r="G75" i="17"/>
  <c r="H75" i="17"/>
  <c r="A76" i="17"/>
  <c r="B76" i="17"/>
  <c r="C76" i="17"/>
  <c r="D76" i="17"/>
  <c r="E76" i="17"/>
  <c r="F76" i="17"/>
  <c r="G76" i="17"/>
  <c r="H76" i="17"/>
  <c r="A77" i="17"/>
  <c r="B77" i="17"/>
  <c r="C77" i="17"/>
  <c r="D77" i="17"/>
  <c r="E77" i="17"/>
  <c r="F77" i="17"/>
  <c r="G77" i="17"/>
  <c r="H77" i="17"/>
  <c r="A78" i="17"/>
  <c r="B78" i="17"/>
  <c r="C78" i="17"/>
  <c r="D78" i="17"/>
  <c r="E78" i="17"/>
  <c r="F78" i="17"/>
  <c r="G78" i="17"/>
  <c r="H78" i="17"/>
  <c r="A79" i="17"/>
  <c r="B79" i="17"/>
  <c r="C79" i="17"/>
  <c r="D79" i="17"/>
  <c r="E79" i="17"/>
  <c r="F79" i="17"/>
  <c r="G79" i="17"/>
  <c r="H79" i="17"/>
  <c r="A80" i="17"/>
  <c r="B80" i="17"/>
  <c r="C80" i="17"/>
  <c r="D80" i="17"/>
  <c r="E80" i="17"/>
  <c r="F80" i="17"/>
  <c r="G80" i="17"/>
  <c r="H80" i="17"/>
  <c r="A81" i="17"/>
  <c r="B81" i="17"/>
  <c r="C81" i="17"/>
  <c r="D81" i="17"/>
  <c r="E81" i="17"/>
  <c r="F81" i="17"/>
  <c r="G81" i="17"/>
  <c r="H81" i="17"/>
  <c r="A82" i="17"/>
  <c r="B82" i="17"/>
  <c r="C82" i="17"/>
  <c r="D82" i="17"/>
  <c r="E82" i="17"/>
  <c r="F82" i="17"/>
  <c r="G82" i="17"/>
  <c r="H82" i="17"/>
  <c r="A83" i="17"/>
  <c r="B83" i="17"/>
  <c r="C83" i="17"/>
  <c r="D83" i="17"/>
  <c r="E83" i="17"/>
  <c r="F83" i="17"/>
  <c r="G83" i="17"/>
  <c r="H83" i="17"/>
  <c r="A84" i="17"/>
  <c r="B84" i="17"/>
  <c r="C84" i="17"/>
  <c r="D84" i="17"/>
  <c r="E84" i="17"/>
  <c r="F84" i="17"/>
  <c r="G84" i="17"/>
  <c r="H84" i="17"/>
  <c r="A85" i="17"/>
  <c r="B85" i="17"/>
  <c r="C85" i="17"/>
  <c r="D85" i="17"/>
  <c r="E85" i="17"/>
  <c r="F85" i="17"/>
  <c r="G85" i="17"/>
  <c r="H85" i="17"/>
  <c r="A86" i="17"/>
  <c r="B86" i="17"/>
  <c r="C86" i="17"/>
  <c r="D86" i="17"/>
  <c r="E86" i="17"/>
  <c r="F86" i="17"/>
  <c r="G86" i="17"/>
  <c r="H86" i="17"/>
  <c r="A87" i="17"/>
  <c r="B87" i="17"/>
  <c r="C87" i="17"/>
  <c r="D87" i="17"/>
  <c r="E87" i="17"/>
  <c r="F87" i="17"/>
  <c r="G87" i="17"/>
  <c r="H87" i="17"/>
  <c r="A88" i="17"/>
  <c r="B88" i="17"/>
  <c r="C88" i="17"/>
  <c r="D88" i="17"/>
  <c r="E88" i="17"/>
  <c r="F88" i="17"/>
  <c r="G88" i="17"/>
  <c r="H88" i="17"/>
  <c r="A89" i="17"/>
  <c r="B89" i="17"/>
  <c r="C89" i="17"/>
  <c r="D89" i="17"/>
  <c r="E89" i="17"/>
  <c r="F89" i="17"/>
  <c r="G89" i="17"/>
  <c r="H89" i="17"/>
  <c r="A90" i="17"/>
  <c r="B90" i="17"/>
  <c r="C90" i="17"/>
  <c r="D90" i="17"/>
  <c r="E90" i="17"/>
  <c r="F90" i="17"/>
  <c r="G90" i="17"/>
  <c r="H90" i="17"/>
  <c r="A91" i="17"/>
  <c r="B91" i="17"/>
  <c r="C91" i="17"/>
  <c r="D91" i="17"/>
  <c r="E91" i="17"/>
  <c r="F91" i="17"/>
  <c r="G91" i="17"/>
  <c r="H91" i="17"/>
  <c r="A92" i="17"/>
  <c r="B92" i="17"/>
  <c r="C92" i="17"/>
  <c r="D92" i="17"/>
  <c r="E92" i="17"/>
  <c r="F92" i="17"/>
  <c r="G92" i="17"/>
  <c r="H92" i="17"/>
  <c r="A93" i="17"/>
  <c r="B93" i="17"/>
  <c r="C93" i="17"/>
  <c r="D93" i="17"/>
  <c r="E93" i="17"/>
  <c r="F93" i="17"/>
  <c r="G93" i="17"/>
  <c r="H93" i="17"/>
  <c r="A94" i="17"/>
  <c r="B94" i="17"/>
  <c r="C94" i="17"/>
  <c r="D94" i="17"/>
  <c r="E94" i="17"/>
  <c r="F94" i="17"/>
  <c r="G94" i="17"/>
  <c r="H94" i="17"/>
  <c r="A95" i="17"/>
  <c r="B95" i="17"/>
  <c r="C95" i="17"/>
  <c r="D95" i="17"/>
  <c r="E95" i="17"/>
  <c r="F95" i="17"/>
  <c r="G95" i="17"/>
  <c r="H95" i="17"/>
  <c r="A96" i="17"/>
  <c r="B96" i="17"/>
  <c r="C96" i="17"/>
  <c r="D96" i="17"/>
  <c r="E96" i="17"/>
  <c r="F96" i="17"/>
  <c r="G96" i="17"/>
  <c r="H96" i="17"/>
  <c r="A97" i="17"/>
  <c r="B97" i="17"/>
  <c r="C97" i="17"/>
  <c r="D97" i="17"/>
  <c r="E97" i="17"/>
  <c r="F97" i="17"/>
  <c r="G97" i="17"/>
  <c r="H97" i="17"/>
  <c r="A98" i="17"/>
  <c r="B98" i="17"/>
  <c r="C98" i="17"/>
  <c r="D98" i="17"/>
  <c r="E98" i="17"/>
  <c r="F98" i="17"/>
  <c r="G98" i="17"/>
  <c r="H98" i="17"/>
  <c r="A99" i="17"/>
  <c r="B99" i="17"/>
  <c r="C99" i="17"/>
  <c r="D99" i="17"/>
  <c r="E99" i="17"/>
  <c r="F99" i="17"/>
  <c r="G99" i="17"/>
  <c r="H99" i="17"/>
  <c r="A100" i="17"/>
  <c r="B100" i="17"/>
  <c r="C100" i="17"/>
  <c r="D100" i="17"/>
  <c r="E100" i="17"/>
  <c r="F100" i="17"/>
  <c r="G100" i="17"/>
  <c r="H100" i="17"/>
  <c r="A101" i="17"/>
  <c r="B101" i="17"/>
  <c r="C101" i="17"/>
  <c r="D101" i="17"/>
  <c r="E101" i="17"/>
  <c r="F101" i="17"/>
  <c r="G101" i="17"/>
  <c r="H101" i="17"/>
  <c r="A102" i="17"/>
  <c r="B102" i="17"/>
  <c r="C102" i="17"/>
  <c r="D102" i="17"/>
  <c r="E102" i="17"/>
  <c r="F102" i="17"/>
  <c r="G102" i="17"/>
  <c r="H102" i="17"/>
  <c r="A103" i="17"/>
  <c r="B103" i="17"/>
  <c r="C103" i="17"/>
  <c r="D103" i="17"/>
  <c r="E103" i="17"/>
  <c r="F103" i="17"/>
  <c r="G103" i="17"/>
  <c r="H103" i="17"/>
  <c r="A104" i="17"/>
  <c r="B104" i="17"/>
  <c r="C104" i="17"/>
  <c r="D104" i="17"/>
  <c r="E104" i="17"/>
  <c r="F104" i="17"/>
  <c r="G104" i="17"/>
  <c r="H104" i="17"/>
  <c r="A105" i="17"/>
  <c r="B105" i="17"/>
  <c r="C105" i="17"/>
  <c r="D105" i="17"/>
  <c r="E105" i="17"/>
  <c r="F105" i="17"/>
  <c r="G105" i="17"/>
  <c r="H105" i="17"/>
  <c r="A106" i="17"/>
  <c r="B106" i="17"/>
  <c r="C106" i="17"/>
  <c r="D106" i="17"/>
  <c r="E106" i="17"/>
  <c r="F106" i="17"/>
  <c r="G106" i="17"/>
  <c r="H106" i="17"/>
  <c r="A107" i="17"/>
  <c r="B107" i="17"/>
  <c r="C107" i="17"/>
  <c r="D107" i="17"/>
  <c r="E107" i="17"/>
  <c r="F107" i="17"/>
  <c r="G107" i="17"/>
  <c r="H107" i="17"/>
  <c r="A108" i="17"/>
  <c r="B108" i="17"/>
  <c r="C108" i="17"/>
  <c r="D108" i="17"/>
  <c r="E108" i="17"/>
  <c r="F108" i="17"/>
  <c r="G108" i="17"/>
  <c r="H108" i="17"/>
  <c r="A109" i="17"/>
  <c r="B109" i="17"/>
  <c r="C109" i="17"/>
  <c r="D109" i="17"/>
  <c r="E109" i="17"/>
  <c r="F109" i="17"/>
  <c r="G109" i="17"/>
  <c r="H109" i="17"/>
  <c r="A110" i="17"/>
  <c r="B110" i="17"/>
  <c r="C110" i="17"/>
  <c r="D110" i="17"/>
  <c r="E110" i="17"/>
  <c r="F110" i="17"/>
  <c r="G110" i="17"/>
  <c r="H110" i="17"/>
  <c r="A111" i="17"/>
  <c r="B111" i="17"/>
  <c r="C111" i="17"/>
  <c r="D111" i="17"/>
  <c r="E111" i="17"/>
  <c r="F111" i="17"/>
  <c r="G111" i="17"/>
  <c r="H111" i="17"/>
  <c r="A112" i="17"/>
  <c r="B112" i="17"/>
  <c r="C112" i="17"/>
  <c r="D112" i="17"/>
  <c r="E112" i="17"/>
  <c r="F112" i="17"/>
  <c r="G112" i="17"/>
  <c r="H112" i="17"/>
  <c r="A113" i="17"/>
  <c r="B113" i="17"/>
  <c r="C113" i="17"/>
  <c r="D113" i="17"/>
  <c r="E113" i="17"/>
  <c r="F113" i="17"/>
  <c r="G113" i="17"/>
  <c r="H113" i="17"/>
  <c r="A114" i="17"/>
  <c r="B114" i="17"/>
  <c r="C114" i="17"/>
  <c r="D114" i="17"/>
  <c r="E114" i="17"/>
  <c r="F114" i="17"/>
  <c r="G114" i="17"/>
  <c r="H114" i="17"/>
  <c r="A115" i="17"/>
  <c r="B115" i="17"/>
  <c r="C115" i="17"/>
  <c r="D115" i="17"/>
  <c r="E115" i="17"/>
  <c r="F115" i="17"/>
  <c r="G115" i="17"/>
  <c r="H115" i="17"/>
  <c r="A116" i="17"/>
  <c r="B116" i="17"/>
  <c r="C116" i="17"/>
  <c r="D116" i="17"/>
  <c r="E116" i="17"/>
  <c r="F116" i="17"/>
  <c r="G116" i="17"/>
  <c r="H116" i="17"/>
  <c r="A117" i="17"/>
  <c r="B117" i="17"/>
  <c r="C117" i="17"/>
  <c r="D117" i="17"/>
  <c r="E117" i="17"/>
  <c r="F117" i="17"/>
  <c r="G117" i="17"/>
  <c r="H117" i="17"/>
  <c r="A118" i="17"/>
  <c r="B118" i="17"/>
  <c r="C118" i="17"/>
  <c r="D118" i="17"/>
  <c r="E118" i="17"/>
  <c r="F118" i="17"/>
  <c r="G118" i="17"/>
  <c r="H118" i="17"/>
  <c r="A119" i="17"/>
  <c r="B119" i="17"/>
  <c r="C119" i="17"/>
  <c r="D119" i="17"/>
  <c r="E119" i="17"/>
  <c r="F119" i="17"/>
  <c r="G119" i="17"/>
  <c r="H119" i="17"/>
  <c r="A120" i="17"/>
  <c r="B120" i="17"/>
  <c r="C120" i="17"/>
  <c r="D120" i="17"/>
  <c r="E120" i="17"/>
  <c r="F120" i="17"/>
  <c r="G120" i="17"/>
  <c r="H120" i="17"/>
  <c r="A121" i="17"/>
  <c r="B121" i="17"/>
  <c r="C121" i="17"/>
  <c r="D121" i="17"/>
  <c r="E121" i="17"/>
  <c r="F121" i="17"/>
  <c r="G121" i="17"/>
  <c r="H121" i="17"/>
  <c r="A122" i="17"/>
  <c r="B122" i="17"/>
  <c r="C122" i="17"/>
  <c r="D122" i="17"/>
  <c r="E122" i="17"/>
  <c r="F122" i="17"/>
  <c r="G122" i="17"/>
  <c r="H122" i="17"/>
  <c r="A123" i="17"/>
  <c r="B123" i="17"/>
  <c r="C123" i="17"/>
  <c r="D123" i="17"/>
  <c r="E123" i="17"/>
  <c r="F123" i="17"/>
  <c r="G123" i="17"/>
  <c r="H123" i="17"/>
  <c r="A124" i="17"/>
  <c r="B124" i="17"/>
  <c r="C124" i="17"/>
  <c r="D124" i="17"/>
  <c r="E124" i="17"/>
  <c r="F124" i="17"/>
  <c r="G124" i="17"/>
  <c r="H124" i="17"/>
  <c r="A125" i="17"/>
  <c r="B125" i="17"/>
  <c r="C125" i="17"/>
  <c r="D125" i="17"/>
  <c r="E125" i="17"/>
  <c r="F125" i="17"/>
  <c r="G125" i="17"/>
  <c r="H125" i="17"/>
  <c r="A126" i="17"/>
  <c r="B126" i="17"/>
  <c r="C126" i="17"/>
  <c r="D126" i="17"/>
  <c r="E126" i="17"/>
  <c r="F126" i="17"/>
  <c r="G126" i="17"/>
  <c r="H126" i="17"/>
  <c r="A127" i="17"/>
  <c r="B127" i="17"/>
  <c r="C127" i="17"/>
  <c r="D127" i="17"/>
  <c r="E127" i="17"/>
  <c r="F127" i="17"/>
  <c r="G127" i="17"/>
  <c r="H127" i="17"/>
  <c r="A128" i="17"/>
  <c r="B128" i="17"/>
  <c r="C128" i="17"/>
  <c r="D128" i="17"/>
  <c r="E128" i="17"/>
  <c r="F128" i="17"/>
  <c r="G128" i="17"/>
  <c r="H128" i="17"/>
  <c r="A129" i="17"/>
  <c r="B129" i="17"/>
  <c r="C129" i="17"/>
  <c r="D129" i="17"/>
  <c r="E129" i="17"/>
  <c r="F129" i="17"/>
  <c r="G129" i="17"/>
  <c r="H129" i="17"/>
  <c r="A130" i="17"/>
  <c r="B130" i="17"/>
  <c r="C130" i="17"/>
  <c r="D130" i="17"/>
  <c r="E130" i="17"/>
  <c r="F130" i="17"/>
  <c r="G130" i="17"/>
  <c r="H130" i="17"/>
  <c r="A131" i="17"/>
  <c r="B131" i="17"/>
  <c r="C131" i="17"/>
  <c r="D131" i="17"/>
  <c r="E131" i="17"/>
  <c r="F131" i="17"/>
  <c r="G131" i="17"/>
  <c r="H131" i="17"/>
  <c r="A132" i="17"/>
  <c r="B132" i="17"/>
  <c r="C132" i="17"/>
  <c r="D132" i="17"/>
  <c r="E132" i="17"/>
  <c r="F132" i="17"/>
  <c r="G132" i="17"/>
  <c r="H132" i="17"/>
  <c r="A133" i="17"/>
  <c r="B133" i="17"/>
  <c r="C133" i="17"/>
  <c r="D133" i="17"/>
  <c r="E133" i="17"/>
  <c r="F133" i="17"/>
  <c r="G133" i="17"/>
  <c r="H133" i="17"/>
  <c r="A134" i="17"/>
  <c r="B134" i="17"/>
  <c r="C134" i="17"/>
  <c r="D134" i="17"/>
  <c r="E134" i="17"/>
  <c r="F134" i="17"/>
  <c r="G134" i="17"/>
  <c r="H134" i="17"/>
  <c r="A135" i="17"/>
  <c r="B135" i="17"/>
  <c r="C135" i="17"/>
  <c r="D135" i="17"/>
  <c r="E135" i="17"/>
  <c r="F135" i="17"/>
  <c r="G135" i="17"/>
  <c r="H135" i="17"/>
  <c r="A136" i="17"/>
  <c r="B136" i="17"/>
  <c r="C136" i="17"/>
  <c r="D136" i="17"/>
  <c r="E136" i="17"/>
  <c r="F136" i="17"/>
  <c r="G136" i="17"/>
  <c r="H136" i="17"/>
  <c r="A137" i="17"/>
  <c r="B137" i="17"/>
  <c r="C137" i="17"/>
  <c r="D137" i="17"/>
  <c r="E137" i="17"/>
  <c r="F137" i="17"/>
  <c r="G137" i="17"/>
  <c r="H137" i="17"/>
  <c r="A138" i="17"/>
  <c r="B138" i="17"/>
  <c r="C138" i="17"/>
  <c r="D138" i="17"/>
  <c r="E138" i="17"/>
  <c r="F138" i="17"/>
  <c r="G138" i="17"/>
  <c r="H138" i="17"/>
  <c r="A139" i="17"/>
  <c r="B139" i="17"/>
  <c r="C139" i="17"/>
  <c r="D139" i="17"/>
  <c r="E139" i="17"/>
  <c r="F139" i="17"/>
  <c r="G139" i="17"/>
  <c r="H139" i="17"/>
  <c r="A140" i="17"/>
  <c r="B140" i="17"/>
  <c r="C140" i="17"/>
  <c r="D140" i="17"/>
  <c r="E140" i="17"/>
  <c r="F140" i="17"/>
  <c r="G140" i="17"/>
  <c r="H140" i="17"/>
  <c r="A141" i="17"/>
  <c r="B141" i="17"/>
  <c r="C141" i="17"/>
  <c r="D141" i="17"/>
  <c r="E141" i="17"/>
  <c r="F141" i="17"/>
  <c r="G141" i="17"/>
  <c r="H141" i="17"/>
  <c r="A142" i="17"/>
  <c r="B142" i="17"/>
  <c r="C142" i="17"/>
  <c r="D142" i="17"/>
  <c r="E142" i="17"/>
  <c r="F142" i="17"/>
  <c r="G142" i="17"/>
  <c r="H142" i="17"/>
  <c r="A143" i="17"/>
  <c r="B143" i="17"/>
  <c r="C143" i="17"/>
  <c r="D143" i="17"/>
  <c r="E143" i="17"/>
  <c r="F143" i="17"/>
  <c r="G143" i="17"/>
  <c r="H143" i="17"/>
  <c r="A144" i="17"/>
  <c r="B144" i="17"/>
  <c r="C144" i="17"/>
  <c r="D144" i="17"/>
  <c r="E144" i="17"/>
  <c r="F144" i="17"/>
  <c r="G144" i="17"/>
  <c r="H144" i="17"/>
  <c r="A145" i="17"/>
  <c r="B145" i="17"/>
  <c r="C145" i="17"/>
  <c r="D145" i="17"/>
  <c r="E145" i="17"/>
  <c r="F145" i="17"/>
  <c r="G145" i="17"/>
  <c r="H145" i="17"/>
  <c r="A146" i="17"/>
  <c r="B146" i="17"/>
  <c r="C146" i="17"/>
  <c r="D146" i="17"/>
  <c r="E146" i="17"/>
  <c r="F146" i="17"/>
  <c r="G146" i="17"/>
  <c r="H146" i="17"/>
  <c r="A147" i="17"/>
  <c r="B147" i="17"/>
  <c r="C147" i="17"/>
  <c r="D147" i="17"/>
  <c r="E147" i="17"/>
  <c r="F147" i="17"/>
  <c r="G147" i="17"/>
  <c r="H147" i="17"/>
  <c r="A148" i="17"/>
  <c r="B148" i="17"/>
  <c r="C148" i="17"/>
  <c r="D148" i="17"/>
  <c r="E148" i="17"/>
  <c r="F148" i="17"/>
  <c r="G148" i="17"/>
  <c r="H148" i="17"/>
  <c r="A149" i="17"/>
  <c r="B149" i="17"/>
  <c r="C149" i="17"/>
  <c r="D149" i="17"/>
  <c r="E149" i="17"/>
  <c r="F149" i="17"/>
  <c r="G149" i="17"/>
  <c r="H149" i="17"/>
  <c r="A150" i="17"/>
  <c r="B150" i="17"/>
  <c r="C150" i="17"/>
  <c r="D150" i="17"/>
  <c r="E150" i="17"/>
  <c r="F150" i="17"/>
  <c r="G150" i="17"/>
  <c r="H150" i="17"/>
  <c r="A151" i="17"/>
  <c r="B151" i="17"/>
  <c r="C151" i="17"/>
  <c r="D151" i="17"/>
  <c r="E151" i="17"/>
  <c r="F151" i="17"/>
  <c r="G151" i="17"/>
  <c r="H151" i="17"/>
  <c r="A152" i="17"/>
  <c r="B152" i="17"/>
  <c r="C152" i="17"/>
  <c r="D152" i="17"/>
  <c r="E152" i="17"/>
  <c r="F152" i="17"/>
  <c r="G152" i="17"/>
  <c r="H152" i="17"/>
  <c r="A153" i="17"/>
  <c r="B153" i="17"/>
  <c r="C153" i="17"/>
  <c r="D153" i="17"/>
  <c r="E153" i="17"/>
  <c r="F153" i="17"/>
  <c r="G153" i="17"/>
  <c r="H153" i="17"/>
  <c r="A154" i="17"/>
  <c r="B154" i="17"/>
  <c r="C154" i="17"/>
  <c r="D154" i="17"/>
  <c r="E154" i="17"/>
  <c r="F154" i="17"/>
  <c r="G154" i="17"/>
  <c r="H154" i="17"/>
  <c r="A155" i="17"/>
  <c r="B155" i="17"/>
  <c r="C155" i="17"/>
  <c r="D155" i="17"/>
  <c r="E155" i="17"/>
  <c r="F155" i="17"/>
  <c r="G155" i="17"/>
  <c r="H155" i="17"/>
  <c r="A156" i="17"/>
  <c r="B156" i="17"/>
  <c r="C156" i="17"/>
  <c r="D156" i="17"/>
  <c r="E156" i="17"/>
  <c r="F156" i="17"/>
  <c r="G156" i="17"/>
  <c r="H156" i="17"/>
  <c r="A157" i="17"/>
  <c r="B157" i="17"/>
  <c r="C157" i="17"/>
  <c r="D157" i="17"/>
  <c r="E157" i="17"/>
  <c r="F157" i="17"/>
  <c r="G157" i="17"/>
  <c r="H157" i="17"/>
  <c r="A158" i="17"/>
  <c r="B158" i="17"/>
  <c r="C158" i="17"/>
  <c r="D158" i="17"/>
  <c r="E158" i="17"/>
  <c r="F158" i="17"/>
  <c r="G158" i="17"/>
  <c r="H158" i="17"/>
  <c r="A159" i="17"/>
  <c r="B159" i="17"/>
  <c r="C159" i="17"/>
  <c r="D159" i="17"/>
  <c r="E159" i="17"/>
  <c r="F159" i="17"/>
  <c r="G159" i="17"/>
  <c r="H159" i="17"/>
  <c r="A160" i="17"/>
  <c r="B160" i="17"/>
  <c r="C160" i="17"/>
  <c r="D160" i="17"/>
  <c r="E160" i="17"/>
  <c r="F160" i="17"/>
  <c r="G160" i="17"/>
  <c r="H160" i="17"/>
  <c r="A161" i="17"/>
  <c r="B161" i="17"/>
  <c r="C161" i="17"/>
  <c r="D161" i="17"/>
  <c r="E161" i="17"/>
  <c r="F161" i="17"/>
  <c r="G161" i="17"/>
  <c r="H161" i="17"/>
  <c r="A162" i="17"/>
  <c r="B162" i="17"/>
  <c r="C162" i="17"/>
  <c r="D162" i="17"/>
  <c r="E162" i="17"/>
  <c r="F162" i="17"/>
  <c r="G162" i="17"/>
  <c r="H162" i="17"/>
  <c r="A163" i="17"/>
  <c r="B163" i="17"/>
  <c r="C163" i="17"/>
  <c r="D163" i="17"/>
  <c r="E163" i="17"/>
  <c r="F163" i="17"/>
  <c r="G163" i="17"/>
  <c r="H163" i="17"/>
  <c r="A164" i="17"/>
  <c r="B164" i="17"/>
  <c r="C164" i="17"/>
  <c r="D164" i="17"/>
  <c r="E164" i="17"/>
  <c r="F164" i="17"/>
  <c r="G164" i="17"/>
  <c r="H164" i="17"/>
  <c r="A165" i="17"/>
  <c r="B165" i="17"/>
  <c r="C165" i="17"/>
  <c r="D165" i="17"/>
  <c r="E165" i="17"/>
  <c r="F165" i="17"/>
  <c r="G165" i="17"/>
  <c r="H165" i="17"/>
  <c r="A166" i="17"/>
  <c r="B166" i="17"/>
  <c r="C166" i="17"/>
  <c r="D166" i="17"/>
  <c r="E166" i="17"/>
  <c r="F166" i="17"/>
  <c r="G166" i="17"/>
  <c r="H166" i="17"/>
  <c r="A167" i="17"/>
  <c r="B167" i="17"/>
  <c r="C167" i="17"/>
  <c r="D167" i="17"/>
  <c r="E167" i="17"/>
  <c r="F167" i="17"/>
  <c r="G167" i="17"/>
  <c r="H167" i="17"/>
  <c r="A168" i="17"/>
  <c r="B168" i="17"/>
  <c r="C168" i="17"/>
  <c r="D168" i="17"/>
  <c r="E168" i="17"/>
  <c r="F168" i="17"/>
  <c r="G168" i="17"/>
  <c r="H168" i="17"/>
  <c r="A169" i="17"/>
  <c r="B169" i="17"/>
  <c r="C169" i="17"/>
  <c r="D169" i="17"/>
  <c r="E169" i="17"/>
  <c r="F169" i="17"/>
  <c r="G169" i="17"/>
  <c r="H169" i="17"/>
  <c r="A170" i="17"/>
  <c r="B170" i="17"/>
  <c r="C170" i="17"/>
  <c r="D170" i="17"/>
  <c r="E170" i="17"/>
  <c r="F170" i="17"/>
  <c r="G170" i="17"/>
  <c r="H170" i="17"/>
  <c r="A171" i="17"/>
  <c r="B171" i="17"/>
  <c r="C171" i="17"/>
  <c r="D171" i="17"/>
  <c r="E171" i="17"/>
  <c r="F171" i="17"/>
  <c r="G171" i="17"/>
  <c r="H171" i="17"/>
  <c r="A172" i="17"/>
  <c r="B172" i="17"/>
  <c r="C172" i="17"/>
  <c r="D172" i="17"/>
  <c r="E172" i="17"/>
  <c r="F172" i="17"/>
  <c r="G172" i="17"/>
  <c r="H172" i="17"/>
  <c r="A173" i="17"/>
  <c r="B173" i="17"/>
  <c r="C173" i="17"/>
  <c r="D173" i="17"/>
  <c r="E173" i="17"/>
  <c r="F173" i="17"/>
  <c r="G173" i="17"/>
  <c r="H173" i="17"/>
  <c r="A174" i="17"/>
  <c r="B174" i="17"/>
  <c r="C174" i="17"/>
  <c r="D174" i="17"/>
  <c r="E174" i="17"/>
  <c r="F174" i="17"/>
  <c r="G174" i="17"/>
  <c r="H174" i="17"/>
  <c r="A175" i="17"/>
  <c r="B175" i="17"/>
  <c r="C175" i="17"/>
  <c r="D175" i="17"/>
  <c r="E175" i="17"/>
  <c r="F175" i="17"/>
  <c r="G175" i="17"/>
  <c r="H175" i="17"/>
  <c r="A176" i="17"/>
  <c r="B176" i="17"/>
  <c r="C176" i="17"/>
  <c r="D176" i="17"/>
  <c r="E176" i="17"/>
  <c r="F176" i="17"/>
  <c r="G176" i="17"/>
  <c r="H176" i="17"/>
  <c r="A177" i="17"/>
  <c r="B177" i="17"/>
  <c r="C177" i="17"/>
  <c r="D177" i="17"/>
  <c r="E177" i="17"/>
  <c r="F177" i="17"/>
  <c r="G177" i="17"/>
  <c r="H177" i="17"/>
  <c r="A178" i="17"/>
  <c r="B178" i="17"/>
  <c r="C178" i="17"/>
  <c r="D178" i="17"/>
  <c r="E178" i="17"/>
  <c r="F178" i="17"/>
  <c r="G178" i="17"/>
  <c r="H178" i="17"/>
  <c r="A179" i="17"/>
  <c r="B179" i="17"/>
  <c r="C179" i="17"/>
  <c r="D179" i="17"/>
  <c r="E179" i="17"/>
  <c r="F179" i="17"/>
  <c r="G179" i="17"/>
  <c r="H179" i="17"/>
  <c r="A180" i="17"/>
  <c r="B180" i="17"/>
  <c r="C180" i="17"/>
  <c r="D180" i="17"/>
  <c r="E180" i="17"/>
  <c r="F180" i="17"/>
  <c r="G180" i="17"/>
  <c r="H180" i="17"/>
  <c r="A181" i="17"/>
  <c r="B181" i="17"/>
  <c r="C181" i="17"/>
  <c r="D181" i="17"/>
  <c r="E181" i="17"/>
  <c r="F181" i="17"/>
  <c r="G181" i="17"/>
  <c r="H181" i="17"/>
  <c r="A182" i="17"/>
  <c r="B182" i="17"/>
  <c r="C182" i="17"/>
  <c r="D182" i="17"/>
  <c r="E182" i="17"/>
  <c r="F182" i="17"/>
  <c r="G182" i="17"/>
  <c r="H182" i="17"/>
  <c r="A183" i="17"/>
  <c r="B183" i="17"/>
  <c r="C183" i="17"/>
  <c r="D183" i="17"/>
  <c r="E183" i="17"/>
  <c r="F183" i="17"/>
  <c r="G183" i="17"/>
  <c r="H183" i="17"/>
  <c r="A184" i="17"/>
  <c r="B184" i="17"/>
  <c r="C184" i="17"/>
  <c r="D184" i="17"/>
  <c r="E184" i="17"/>
  <c r="F184" i="17"/>
  <c r="G184" i="17"/>
  <c r="H184" i="17"/>
  <c r="A185" i="17"/>
  <c r="B185" i="17"/>
  <c r="C185" i="17"/>
  <c r="D185" i="17"/>
  <c r="E185" i="17"/>
  <c r="F185" i="17"/>
  <c r="G185" i="17"/>
  <c r="H185" i="17"/>
  <c r="A186" i="17"/>
  <c r="B186" i="17"/>
  <c r="C186" i="17"/>
  <c r="D186" i="17"/>
  <c r="E186" i="17"/>
  <c r="F186" i="17"/>
  <c r="G186" i="17"/>
  <c r="H186" i="17"/>
  <c r="A187" i="17"/>
  <c r="B187" i="17"/>
  <c r="C187" i="17"/>
  <c r="D187" i="17"/>
  <c r="E187" i="17"/>
  <c r="F187" i="17"/>
  <c r="G187" i="17"/>
  <c r="H187" i="17"/>
  <c r="A188" i="17"/>
  <c r="B188" i="17"/>
  <c r="C188" i="17"/>
  <c r="D188" i="17"/>
  <c r="E188" i="17"/>
  <c r="F188" i="17"/>
  <c r="G188" i="17"/>
  <c r="H188" i="17"/>
  <c r="A189" i="17"/>
  <c r="B189" i="17"/>
  <c r="C189" i="17"/>
  <c r="D189" i="17"/>
  <c r="E189" i="17"/>
  <c r="F189" i="17"/>
  <c r="G189" i="17"/>
  <c r="H189" i="17"/>
  <c r="A190" i="17"/>
  <c r="B190" i="17"/>
  <c r="C190" i="17"/>
  <c r="D190" i="17"/>
  <c r="E190" i="17"/>
  <c r="F190" i="17"/>
  <c r="G190" i="17"/>
  <c r="H190" i="17"/>
  <c r="A191" i="17"/>
  <c r="B191" i="17"/>
  <c r="C191" i="17"/>
  <c r="D191" i="17"/>
  <c r="E191" i="17"/>
  <c r="F191" i="17"/>
  <c r="G191" i="17"/>
  <c r="H191" i="17"/>
  <c r="A192" i="17"/>
  <c r="B192" i="17"/>
  <c r="C192" i="17"/>
  <c r="D192" i="17"/>
  <c r="E192" i="17"/>
  <c r="F192" i="17"/>
  <c r="G192" i="17"/>
  <c r="H192" i="17"/>
  <c r="A193" i="17"/>
  <c r="B193" i="17"/>
  <c r="C193" i="17"/>
  <c r="D193" i="17"/>
  <c r="E193" i="17"/>
  <c r="F193" i="17"/>
  <c r="G193" i="17"/>
  <c r="H193" i="17"/>
  <c r="A194" i="17"/>
  <c r="B194" i="17"/>
  <c r="C194" i="17"/>
  <c r="D194" i="17"/>
  <c r="E194" i="17"/>
  <c r="F194" i="17"/>
  <c r="G194" i="17"/>
  <c r="H194" i="17"/>
  <c r="A195" i="17"/>
  <c r="B195" i="17"/>
  <c r="C195" i="17"/>
  <c r="D195" i="17"/>
  <c r="E195" i="17"/>
  <c r="F195" i="17"/>
  <c r="G195" i="17"/>
  <c r="H195" i="17"/>
  <c r="A196" i="17"/>
  <c r="B196" i="17"/>
  <c r="C196" i="17"/>
  <c r="D196" i="17"/>
  <c r="E196" i="17"/>
  <c r="F196" i="17"/>
  <c r="G196" i="17"/>
  <c r="H196" i="17"/>
  <c r="B17" i="17"/>
  <c r="C17" i="17"/>
  <c r="D17" i="17"/>
  <c r="E17" i="17"/>
  <c r="F17" i="17"/>
  <c r="G17" i="17"/>
  <c r="H17" i="17"/>
  <c r="A17" i="17"/>
  <c r="I196" i="17"/>
  <c r="Z196" i="17"/>
  <c r="Y196" i="17"/>
  <c r="X196" i="17"/>
  <c r="W196" i="17"/>
  <c r="V196" i="17"/>
  <c r="I195" i="17"/>
  <c r="Z195" i="17"/>
  <c r="Y195" i="17"/>
  <c r="X195" i="17"/>
  <c r="W195" i="17"/>
  <c r="V195" i="17"/>
  <c r="I194" i="17"/>
  <c r="Z194" i="17"/>
  <c r="Y194" i="17"/>
  <c r="X194" i="17"/>
  <c r="W194" i="17"/>
  <c r="V194" i="17"/>
  <c r="I193" i="17"/>
  <c r="Z193" i="17"/>
  <c r="Y193" i="17"/>
  <c r="X193" i="17"/>
  <c r="W193" i="17"/>
  <c r="V193" i="17"/>
  <c r="I192" i="17"/>
  <c r="Z192" i="17"/>
  <c r="Y192" i="17"/>
  <c r="X192" i="17"/>
  <c r="W192" i="17"/>
  <c r="V192" i="17"/>
  <c r="I191" i="17"/>
  <c r="Z191" i="17"/>
  <c r="Y191" i="17"/>
  <c r="X191" i="17"/>
  <c r="W191" i="17"/>
  <c r="V191" i="17"/>
  <c r="I190" i="17"/>
  <c r="Z190" i="17"/>
  <c r="Y190" i="17"/>
  <c r="X190" i="17"/>
  <c r="W190" i="17"/>
  <c r="V190" i="17"/>
  <c r="I189" i="17"/>
  <c r="Z189" i="17"/>
  <c r="Y189" i="17"/>
  <c r="X189" i="17"/>
  <c r="W189" i="17"/>
  <c r="V189" i="17"/>
  <c r="I188" i="17"/>
  <c r="Z188" i="17"/>
  <c r="Y188" i="17"/>
  <c r="X188" i="17"/>
  <c r="W188" i="17"/>
  <c r="V188" i="17"/>
  <c r="I187" i="17"/>
  <c r="Z187" i="17"/>
  <c r="Y187" i="17"/>
  <c r="X187" i="17"/>
  <c r="W187" i="17"/>
  <c r="V187" i="17"/>
  <c r="I186" i="17"/>
  <c r="Z186" i="17"/>
  <c r="Y186" i="17"/>
  <c r="X186" i="17"/>
  <c r="W186" i="17"/>
  <c r="V186" i="17"/>
  <c r="I185" i="17"/>
  <c r="Z185" i="17"/>
  <c r="Y185" i="17"/>
  <c r="X185" i="17"/>
  <c r="W185" i="17"/>
  <c r="V185" i="17"/>
  <c r="I184" i="17"/>
  <c r="Z184" i="17"/>
  <c r="Y184" i="17"/>
  <c r="X184" i="17"/>
  <c r="W184" i="17"/>
  <c r="V184" i="17"/>
  <c r="I183" i="17"/>
  <c r="Z183" i="17"/>
  <c r="Y183" i="17"/>
  <c r="X183" i="17"/>
  <c r="W183" i="17"/>
  <c r="V183" i="17"/>
  <c r="I182" i="17"/>
  <c r="Z182" i="17"/>
  <c r="Y182" i="17"/>
  <c r="X182" i="17"/>
  <c r="W182" i="17"/>
  <c r="V182" i="17"/>
  <c r="I181" i="17"/>
  <c r="Z181" i="17"/>
  <c r="Y181" i="17"/>
  <c r="X181" i="17"/>
  <c r="W181" i="17"/>
  <c r="V181" i="17"/>
  <c r="I180" i="17"/>
  <c r="Z180" i="17"/>
  <c r="Y180" i="17"/>
  <c r="X180" i="17"/>
  <c r="W180" i="17"/>
  <c r="V180" i="17"/>
  <c r="I179" i="17"/>
  <c r="Z179" i="17"/>
  <c r="Y179" i="17"/>
  <c r="X179" i="17"/>
  <c r="W179" i="17"/>
  <c r="V179" i="17"/>
  <c r="I178" i="17"/>
  <c r="Z178" i="17"/>
  <c r="Y178" i="17"/>
  <c r="X178" i="17"/>
  <c r="W178" i="17"/>
  <c r="V178" i="17"/>
  <c r="I177" i="17"/>
  <c r="Z177" i="17"/>
  <c r="Y177" i="17"/>
  <c r="X177" i="17"/>
  <c r="W177" i="17"/>
  <c r="V177" i="17"/>
  <c r="Z176" i="17"/>
  <c r="Y176" i="17"/>
  <c r="X176" i="17"/>
  <c r="W176" i="17"/>
  <c r="V176" i="17"/>
  <c r="Z175" i="17"/>
  <c r="Y175" i="17"/>
  <c r="X175" i="17"/>
  <c r="W175" i="17"/>
  <c r="V175" i="17"/>
  <c r="I174" i="17"/>
  <c r="Z174" i="17"/>
  <c r="Y174" i="17"/>
  <c r="X174" i="17"/>
  <c r="W174" i="17"/>
  <c r="V174" i="17"/>
  <c r="I173" i="17"/>
  <c r="Z173" i="17"/>
  <c r="Y173" i="17"/>
  <c r="X173" i="17"/>
  <c r="W173" i="17"/>
  <c r="V173" i="17"/>
  <c r="I172" i="17"/>
  <c r="Z172" i="17"/>
  <c r="Y172" i="17"/>
  <c r="X172" i="17"/>
  <c r="W172" i="17"/>
  <c r="V172" i="17"/>
  <c r="I171" i="17"/>
  <c r="Z171" i="17"/>
  <c r="Y171" i="17"/>
  <c r="X171" i="17"/>
  <c r="W171" i="17"/>
  <c r="V171" i="17"/>
  <c r="I170" i="17"/>
  <c r="Z170" i="17"/>
  <c r="Y170" i="17"/>
  <c r="X170" i="17"/>
  <c r="W170" i="17"/>
  <c r="V170" i="17"/>
  <c r="I169" i="17"/>
  <c r="Z169" i="17"/>
  <c r="Y169" i="17"/>
  <c r="X169" i="17"/>
  <c r="W169" i="17"/>
  <c r="V169" i="17"/>
  <c r="I168" i="17"/>
  <c r="Z168" i="17"/>
  <c r="Y168" i="17"/>
  <c r="X168" i="17"/>
  <c r="W168" i="17"/>
  <c r="V168" i="17"/>
  <c r="I167" i="17"/>
  <c r="Z167" i="17"/>
  <c r="Y167" i="17"/>
  <c r="X167" i="17"/>
  <c r="W167" i="17"/>
  <c r="V167" i="17"/>
  <c r="I166" i="17"/>
  <c r="Z166" i="17"/>
  <c r="Y166" i="17"/>
  <c r="X166" i="17"/>
  <c r="W166" i="17"/>
  <c r="V166" i="17"/>
  <c r="I165" i="17"/>
  <c r="Z165" i="17"/>
  <c r="Y165" i="17"/>
  <c r="X165" i="17"/>
  <c r="W165" i="17"/>
  <c r="V165" i="17"/>
  <c r="I164" i="17"/>
  <c r="Z164" i="17"/>
  <c r="Y164" i="17"/>
  <c r="X164" i="17"/>
  <c r="W164" i="17"/>
  <c r="V164" i="17"/>
  <c r="I163" i="17"/>
  <c r="Z163" i="17"/>
  <c r="Y163" i="17"/>
  <c r="X163" i="17"/>
  <c r="W163" i="17"/>
  <c r="V163" i="17"/>
  <c r="I162" i="17"/>
  <c r="Z162" i="17"/>
  <c r="Y162" i="17"/>
  <c r="X162" i="17"/>
  <c r="W162" i="17"/>
  <c r="V162" i="17"/>
  <c r="I161" i="17"/>
  <c r="Z161" i="17"/>
  <c r="Y161" i="17"/>
  <c r="X161" i="17"/>
  <c r="W161" i="17"/>
  <c r="V161" i="17"/>
  <c r="I160" i="17"/>
  <c r="Z160" i="17"/>
  <c r="Y160" i="17"/>
  <c r="X160" i="17"/>
  <c r="W160" i="17"/>
  <c r="V160" i="17"/>
  <c r="I159" i="17"/>
  <c r="Z159" i="17"/>
  <c r="Y159" i="17"/>
  <c r="X159" i="17"/>
  <c r="W159" i="17"/>
  <c r="V159" i="17"/>
  <c r="I158" i="17"/>
  <c r="Z158" i="17"/>
  <c r="Y158" i="17"/>
  <c r="X158" i="17"/>
  <c r="W158" i="17"/>
  <c r="V158" i="17"/>
  <c r="I157" i="17"/>
  <c r="Z157" i="17"/>
  <c r="Y157" i="17"/>
  <c r="X157" i="17"/>
  <c r="W157" i="17"/>
  <c r="V157" i="17"/>
  <c r="I156" i="17"/>
  <c r="Z156" i="17"/>
  <c r="Y156" i="17"/>
  <c r="X156" i="17"/>
  <c r="W156" i="17"/>
  <c r="V156" i="17"/>
  <c r="I155" i="17"/>
  <c r="Z155" i="17"/>
  <c r="Y155" i="17"/>
  <c r="X155" i="17"/>
  <c r="W155" i="17"/>
  <c r="V155" i="17"/>
  <c r="I154" i="17"/>
  <c r="Z154" i="17"/>
  <c r="Y154" i="17"/>
  <c r="X154" i="17"/>
  <c r="W154" i="17"/>
  <c r="V154" i="17"/>
  <c r="I153" i="17"/>
  <c r="Z153" i="17"/>
  <c r="Y153" i="17"/>
  <c r="X153" i="17"/>
  <c r="W153" i="17"/>
  <c r="V153" i="17"/>
  <c r="I152" i="17"/>
  <c r="Z152" i="17"/>
  <c r="Y152" i="17"/>
  <c r="X152" i="17"/>
  <c r="W152" i="17"/>
  <c r="V152" i="17"/>
  <c r="I151" i="17"/>
  <c r="Z151" i="17"/>
  <c r="Y151" i="17"/>
  <c r="X151" i="17"/>
  <c r="W151" i="17"/>
  <c r="V151" i="17"/>
  <c r="I150" i="17"/>
  <c r="Z150" i="17"/>
  <c r="Y150" i="17"/>
  <c r="X150" i="17"/>
  <c r="W150" i="17"/>
  <c r="V150" i="17"/>
  <c r="I149" i="17"/>
  <c r="Z149" i="17"/>
  <c r="Y149" i="17"/>
  <c r="X149" i="17"/>
  <c r="W149" i="17"/>
  <c r="V149" i="17"/>
  <c r="I148" i="17"/>
  <c r="Z148" i="17"/>
  <c r="Y148" i="17"/>
  <c r="X148" i="17"/>
  <c r="W148" i="17"/>
  <c r="V148" i="17"/>
  <c r="I147" i="17"/>
  <c r="Z147" i="17"/>
  <c r="Y147" i="17"/>
  <c r="X147" i="17"/>
  <c r="W147" i="17"/>
  <c r="V147" i="17"/>
  <c r="I146" i="17"/>
  <c r="Z146" i="17"/>
  <c r="Y146" i="17"/>
  <c r="X146" i="17"/>
  <c r="W146" i="17"/>
  <c r="V146" i="17"/>
  <c r="I145" i="17"/>
  <c r="Z145" i="17"/>
  <c r="Y145" i="17"/>
  <c r="X145" i="17"/>
  <c r="W145" i="17"/>
  <c r="V145" i="17"/>
  <c r="I144" i="17"/>
  <c r="Z144" i="17"/>
  <c r="Y144" i="17"/>
  <c r="X144" i="17"/>
  <c r="W144" i="17"/>
  <c r="V144" i="17"/>
  <c r="I143" i="17"/>
  <c r="Z143" i="17"/>
  <c r="Y143" i="17"/>
  <c r="X143" i="17"/>
  <c r="W143" i="17"/>
  <c r="V143" i="17"/>
  <c r="I142" i="17"/>
  <c r="Z142" i="17"/>
  <c r="Y142" i="17"/>
  <c r="X142" i="17"/>
  <c r="W142" i="17"/>
  <c r="V142" i="17"/>
  <c r="I141" i="17"/>
  <c r="Z141" i="17"/>
  <c r="Y141" i="17"/>
  <c r="X141" i="17"/>
  <c r="W141" i="17"/>
  <c r="V141" i="17"/>
  <c r="I140" i="17"/>
  <c r="Z140" i="17"/>
  <c r="Y140" i="17"/>
  <c r="X140" i="17"/>
  <c r="W140" i="17"/>
  <c r="V140" i="17"/>
  <c r="I139" i="17"/>
  <c r="Z139" i="17"/>
  <c r="Y139" i="17"/>
  <c r="X139" i="17"/>
  <c r="W139" i="17"/>
  <c r="V139" i="17"/>
  <c r="I138" i="17"/>
  <c r="Z138" i="17"/>
  <c r="Y138" i="17"/>
  <c r="X138" i="17"/>
  <c r="W138" i="17"/>
  <c r="V138" i="17"/>
  <c r="I137" i="17"/>
  <c r="Z137" i="17"/>
  <c r="Y137" i="17"/>
  <c r="X137" i="17"/>
  <c r="W137" i="17"/>
  <c r="V137" i="17"/>
  <c r="I136" i="17"/>
  <c r="Z136" i="17"/>
  <c r="Y136" i="17"/>
  <c r="X136" i="17"/>
  <c r="W136" i="17"/>
  <c r="V136" i="17"/>
  <c r="I135" i="17"/>
  <c r="Z135" i="17"/>
  <c r="Y135" i="17"/>
  <c r="X135" i="17"/>
  <c r="W135" i="17"/>
  <c r="V135" i="17"/>
  <c r="I134" i="17"/>
  <c r="Z134" i="17"/>
  <c r="Y134" i="17"/>
  <c r="X134" i="17"/>
  <c r="W134" i="17"/>
  <c r="V134" i="17"/>
  <c r="I133" i="17"/>
  <c r="Z133" i="17"/>
  <c r="Y133" i="17"/>
  <c r="X133" i="17"/>
  <c r="W133" i="17"/>
  <c r="V133" i="17"/>
  <c r="I132" i="17"/>
  <c r="Z132" i="17"/>
  <c r="Y132" i="17"/>
  <c r="X132" i="17"/>
  <c r="W132" i="17"/>
  <c r="V132" i="17"/>
  <c r="I131" i="17"/>
  <c r="Z131" i="17"/>
  <c r="Y131" i="17"/>
  <c r="X131" i="17"/>
  <c r="W131" i="17"/>
  <c r="V131" i="17"/>
  <c r="I130" i="17"/>
  <c r="Z130" i="17"/>
  <c r="Y130" i="17"/>
  <c r="X130" i="17"/>
  <c r="W130" i="17"/>
  <c r="V130" i="17"/>
  <c r="I129" i="17"/>
  <c r="Z129" i="17"/>
  <c r="Y129" i="17"/>
  <c r="X129" i="17"/>
  <c r="W129" i="17"/>
  <c r="V129" i="17"/>
  <c r="I128" i="17"/>
  <c r="Z128" i="17"/>
  <c r="Y128" i="17"/>
  <c r="X128" i="17"/>
  <c r="W128" i="17"/>
  <c r="V128" i="17"/>
  <c r="I127" i="17"/>
  <c r="Z127" i="17"/>
  <c r="Y127" i="17"/>
  <c r="X127" i="17"/>
  <c r="W127" i="17"/>
  <c r="V127" i="17"/>
  <c r="I126" i="17"/>
  <c r="Z126" i="17"/>
  <c r="Y126" i="17"/>
  <c r="X126" i="17"/>
  <c r="W126" i="17"/>
  <c r="V126" i="17"/>
  <c r="I125" i="17"/>
  <c r="Z125" i="17"/>
  <c r="Y125" i="17"/>
  <c r="X125" i="17"/>
  <c r="W125" i="17"/>
  <c r="V125" i="17"/>
  <c r="I124" i="17"/>
  <c r="Z124" i="17"/>
  <c r="Y124" i="17"/>
  <c r="X124" i="17"/>
  <c r="W124" i="17"/>
  <c r="V124" i="17"/>
  <c r="I123" i="17"/>
  <c r="Z123" i="17"/>
  <c r="Y123" i="17"/>
  <c r="X123" i="17"/>
  <c r="W123" i="17"/>
  <c r="V123" i="17"/>
  <c r="I122" i="17"/>
  <c r="Z122" i="17"/>
  <c r="Y122" i="17"/>
  <c r="X122" i="17"/>
  <c r="W122" i="17"/>
  <c r="V122" i="17"/>
  <c r="I121" i="17"/>
  <c r="Z121" i="17"/>
  <c r="Y121" i="17"/>
  <c r="X121" i="17"/>
  <c r="W121" i="17"/>
  <c r="V121" i="17"/>
  <c r="I120" i="17"/>
  <c r="Z120" i="17"/>
  <c r="Y120" i="17"/>
  <c r="X120" i="17"/>
  <c r="W120" i="17"/>
  <c r="V120" i="17"/>
  <c r="I119" i="17"/>
  <c r="Z119" i="17"/>
  <c r="Y119" i="17"/>
  <c r="X119" i="17"/>
  <c r="W119" i="17"/>
  <c r="V119" i="17"/>
  <c r="I118" i="17"/>
  <c r="Z118" i="17"/>
  <c r="Y118" i="17"/>
  <c r="X118" i="17"/>
  <c r="W118" i="17"/>
  <c r="V118" i="17"/>
  <c r="I117" i="17"/>
  <c r="Z117" i="17"/>
  <c r="Y117" i="17"/>
  <c r="X117" i="17"/>
  <c r="W117" i="17"/>
  <c r="V117" i="17"/>
  <c r="I116" i="17"/>
  <c r="Z116" i="17"/>
  <c r="Y116" i="17"/>
  <c r="X116" i="17"/>
  <c r="W116" i="17"/>
  <c r="V116" i="17"/>
  <c r="I115" i="17"/>
  <c r="Z115" i="17"/>
  <c r="Y115" i="17"/>
  <c r="X115" i="17"/>
  <c r="W115" i="17"/>
  <c r="V115" i="17"/>
  <c r="I114" i="17"/>
  <c r="Z114" i="17"/>
  <c r="Y114" i="17"/>
  <c r="X114" i="17"/>
  <c r="W114" i="17"/>
  <c r="V114" i="17"/>
  <c r="I113" i="17"/>
  <c r="Z113" i="17"/>
  <c r="Y113" i="17"/>
  <c r="X113" i="17"/>
  <c r="W113" i="17"/>
  <c r="V113" i="17"/>
  <c r="I112" i="17"/>
  <c r="Z112" i="17"/>
  <c r="Y112" i="17"/>
  <c r="X112" i="17"/>
  <c r="W112" i="17"/>
  <c r="V112" i="17"/>
  <c r="I111" i="17"/>
  <c r="Z111" i="17"/>
  <c r="Y111" i="17"/>
  <c r="X111" i="17"/>
  <c r="W111" i="17"/>
  <c r="V111" i="17"/>
  <c r="I110" i="17"/>
  <c r="Z110" i="17"/>
  <c r="Y110" i="17"/>
  <c r="X110" i="17"/>
  <c r="W110" i="17"/>
  <c r="V110" i="17"/>
  <c r="I109" i="17"/>
  <c r="Z109" i="17"/>
  <c r="Y109" i="17"/>
  <c r="X109" i="17"/>
  <c r="W109" i="17"/>
  <c r="V109" i="17"/>
  <c r="I108" i="17"/>
  <c r="Z108" i="17"/>
  <c r="Y108" i="17"/>
  <c r="X108" i="17"/>
  <c r="W108" i="17"/>
  <c r="V108" i="17"/>
  <c r="I107" i="17"/>
  <c r="Z107" i="17"/>
  <c r="Y107" i="17"/>
  <c r="X107" i="17"/>
  <c r="W107" i="17"/>
  <c r="V107" i="17"/>
  <c r="I106" i="17"/>
  <c r="Z106" i="17"/>
  <c r="Y106" i="17"/>
  <c r="X106" i="17"/>
  <c r="W106" i="17"/>
  <c r="V106" i="17"/>
  <c r="I105" i="17"/>
  <c r="Z105" i="17"/>
  <c r="Y105" i="17"/>
  <c r="X105" i="17"/>
  <c r="W105" i="17"/>
  <c r="V105" i="17"/>
  <c r="I104" i="17"/>
  <c r="Z104" i="17"/>
  <c r="Y104" i="17"/>
  <c r="X104" i="17"/>
  <c r="W104" i="17"/>
  <c r="V104" i="17"/>
  <c r="I103" i="17"/>
  <c r="Z103" i="17"/>
  <c r="Y103" i="17"/>
  <c r="X103" i="17"/>
  <c r="W103" i="17"/>
  <c r="V103" i="17"/>
  <c r="I102" i="17"/>
  <c r="Z102" i="17"/>
  <c r="Y102" i="17"/>
  <c r="X102" i="17"/>
  <c r="W102" i="17"/>
  <c r="V102" i="17"/>
  <c r="I101" i="17"/>
  <c r="Z101" i="17"/>
  <c r="Y101" i="17"/>
  <c r="X101" i="17"/>
  <c r="W101" i="17"/>
  <c r="V101" i="17"/>
  <c r="I100" i="17"/>
  <c r="Z100" i="17"/>
  <c r="Y100" i="17"/>
  <c r="X100" i="17"/>
  <c r="W100" i="17"/>
  <c r="V100" i="17"/>
  <c r="I99" i="17"/>
  <c r="Z99" i="17"/>
  <c r="Y99" i="17"/>
  <c r="X99" i="17"/>
  <c r="W99" i="17"/>
  <c r="V99" i="17"/>
  <c r="I98" i="17"/>
  <c r="Z98" i="17"/>
  <c r="Y98" i="17"/>
  <c r="X98" i="17"/>
  <c r="W98" i="17"/>
  <c r="V98" i="17"/>
  <c r="I97" i="17"/>
  <c r="Z97" i="17"/>
  <c r="Y97" i="17"/>
  <c r="X97" i="17"/>
  <c r="W97" i="17"/>
  <c r="V97" i="17"/>
  <c r="I96" i="17"/>
  <c r="Z96" i="17"/>
  <c r="Y96" i="17"/>
  <c r="X96" i="17"/>
  <c r="W96" i="17"/>
  <c r="V96" i="17"/>
  <c r="I95" i="17"/>
  <c r="Z95" i="17"/>
  <c r="Y95" i="17"/>
  <c r="X95" i="17"/>
  <c r="W95" i="17"/>
  <c r="V95" i="17"/>
  <c r="I94" i="17"/>
  <c r="Z94" i="17"/>
  <c r="Y94" i="17"/>
  <c r="X94" i="17"/>
  <c r="W94" i="17"/>
  <c r="V94" i="17"/>
  <c r="I93" i="17"/>
  <c r="Z93" i="17"/>
  <c r="Y93" i="17"/>
  <c r="X93" i="17"/>
  <c r="W93" i="17"/>
  <c r="V93" i="17"/>
  <c r="I92" i="17"/>
  <c r="Z92" i="17"/>
  <c r="Y92" i="17"/>
  <c r="X92" i="17"/>
  <c r="W92" i="17"/>
  <c r="V92" i="17"/>
  <c r="I91" i="17"/>
  <c r="Z91" i="17"/>
  <c r="Y91" i="17"/>
  <c r="X91" i="17"/>
  <c r="W91" i="17"/>
  <c r="V91" i="17"/>
  <c r="I90" i="17"/>
  <c r="Z90" i="17"/>
  <c r="Y90" i="17"/>
  <c r="X90" i="17"/>
  <c r="W90" i="17"/>
  <c r="V90" i="17"/>
  <c r="I89" i="17"/>
  <c r="Z89" i="17"/>
  <c r="Y89" i="17"/>
  <c r="X89" i="17"/>
  <c r="W89" i="17"/>
  <c r="V89" i="17"/>
  <c r="I88" i="17"/>
  <c r="Z88" i="17"/>
  <c r="Y88" i="17"/>
  <c r="X88" i="17"/>
  <c r="W88" i="17"/>
  <c r="V88" i="17"/>
  <c r="I87" i="17"/>
  <c r="Z87" i="17"/>
  <c r="Y87" i="17"/>
  <c r="X87" i="17"/>
  <c r="W87" i="17"/>
  <c r="V87" i="17"/>
  <c r="I86" i="17"/>
  <c r="Z86" i="17"/>
  <c r="Y86" i="17"/>
  <c r="X86" i="17"/>
  <c r="W86" i="17"/>
  <c r="V86" i="17"/>
  <c r="I85" i="17"/>
  <c r="Z85" i="17"/>
  <c r="Y85" i="17"/>
  <c r="X85" i="17"/>
  <c r="W85" i="17"/>
  <c r="V85" i="17"/>
  <c r="I84" i="17"/>
  <c r="Z84" i="17"/>
  <c r="Y84" i="17"/>
  <c r="X84" i="17"/>
  <c r="W84" i="17"/>
  <c r="V84" i="17"/>
  <c r="I83" i="17"/>
  <c r="Z83" i="17"/>
  <c r="Y83" i="17"/>
  <c r="X83" i="17"/>
  <c r="W83" i="17"/>
  <c r="V83" i="17"/>
  <c r="I82" i="17"/>
  <c r="Z82" i="17"/>
  <c r="Y82" i="17"/>
  <c r="X82" i="17"/>
  <c r="W82" i="17"/>
  <c r="V82" i="17"/>
  <c r="I81" i="17"/>
  <c r="Z81" i="17"/>
  <c r="Y81" i="17"/>
  <c r="X81" i="17"/>
  <c r="W81" i="17"/>
  <c r="V81" i="17"/>
  <c r="Z80" i="17"/>
  <c r="Y80" i="17"/>
  <c r="X80" i="17"/>
  <c r="W80" i="17"/>
  <c r="V80" i="17"/>
  <c r="I79" i="17"/>
  <c r="Z79" i="17"/>
  <c r="Y79" i="17"/>
  <c r="X79" i="17"/>
  <c r="W79" i="17"/>
  <c r="V79" i="17"/>
  <c r="I78" i="17"/>
  <c r="Z78" i="17"/>
  <c r="Y78" i="17"/>
  <c r="X78" i="17"/>
  <c r="W78" i="17"/>
  <c r="V78" i="17"/>
  <c r="I77" i="17"/>
  <c r="Z77" i="17"/>
  <c r="Y77" i="17"/>
  <c r="X77" i="17"/>
  <c r="W77" i="17"/>
  <c r="V77" i="17"/>
  <c r="I76" i="17"/>
  <c r="Z76" i="17"/>
  <c r="Y76" i="17"/>
  <c r="X76" i="17"/>
  <c r="W76" i="17"/>
  <c r="V76" i="17"/>
  <c r="I75" i="17"/>
  <c r="Z75" i="17"/>
  <c r="Y75" i="17"/>
  <c r="X75" i="17"/>
  <c r="W75" i="17"/>
  <c r="V75" i="17"/>
  <c r="I74" i="17"/>
  <c r="Z74" i="17"/>
  <c r="Y74" i="17"/>
  <c r="X74" i="17"/>
  <c r="W74" i="17"/>
  <c r="V74" i="17"/>
  <c r="I73" i="17"/>
  <c r="Z73" i="17"/>
  <c r="Y73" i="17"/>
  <c r="X73" i="17"/>
  <c r="W73" i="17"/>
  <c r="V73" i="17"/>
  <c r="I72" i="17"/>
  <c r="Z72" i="17"/>
  <c r="Y72" i="17"/>
  <c r="X72" i="17"/>
  <c r="W72" i="17"/>
  <c r="V72" i="17"/>
  <c r="I71" i="17"/>
  <c r="Z71" i="17"/>
  <c r="Y71" i="17"/>
  <c r="X71" i="17"/>
  <c r="W71" i="17"/>
  <c r="V71" i="17"/>
  <c r="I70" i="17"/>
  <c r="Z70" i="17"/>
  <c r="Y70" i="17"/>
  <c r="X70" i="17"/>
  <c r="W70" i="17"/>
  <c r="V70" i="17"/>
  <c r="I69" i="17"/>
  <c r="Z69" i="17"/>
  <c r="Y69" i="17"/>
  <c r="X69" i="17"/>
  <c r="W69" i="17"/>
  <c r="V69" i="17"/>
  <c r="I68" i="17"/>
  <c r="Z68" i="17"/>
  <c r="Y68" i="17"/>
  <c r="X68" i="17"/>
  <c r="W68" i="17"/>
  <c r="V68" i="17"/>
  <c r="I67" i="17"/>
  <c r="Z67" i="17"/>
  <c r="Y67" i="17"/>
  <c r="X67" i="17"/>
  <c r="W67" i="17"/>
  <c r="V67" i="17"/>
  <c r="I66" i="17"/>
  <c r="Z66" i="17"/>
  <c r="Y66" i="17"/>
  <c r="X66" i="17"/>
  <c r="W66" i="17"/>
  <c r="V66" i="17"/>
  <c r="I65" i="17"/>
  <c r="Z65" i="17"/>
  <c r="Y65" i="17"/>
  <c r="X65" i="17"/>
  <c r="W65" i="17"/>
  <c r="V65" i="17"/>
  <c r="I64" i="17"/>
  <c r="Z64" i="17"/>
  <c r="Y64" i="17"/>
  <c r="X64" i="17"/>
  <c r="W64" i="17"/>
  <c r="V64" i="17"/>
  <c r="I63" i="17"/>
  <c r="Z63" i="17"/>
  <c r="Y63" i="17"/>
  <c r="X63" i="17"/>
  <c r="W63" i="17"/>
  <c r="V63" i="17"/>
  <c r="I62" i="17"/>
  <c r="Z62" i="17"/>
  <c r="Y62" i="17"/>
  <c r="X62" i="17"/>
  <c r="W62" i="17"/>
  <c r="V62" i="17"/>
  <c r="I61" i="17"/>
  <c r="Z61" i="17"/>
  <c r="Y61" i="17"/>
  <c r="X61" i="17"/>
  <c r="W61" i="17"/>
  <c r="V61" i="17"/>
  <c r="I60" i="17"/>
  <c r="Z60" i="17"/>
  <c r="Y60" i="17"/>
  <c r="X60" i="17"/>
  <c r="W60" i="17"/>
  <c r="V60" i="17"/>
  <c r="I59" i="17"/>
  <c r="Z59" i="17"/>
  <c r="Y59" i="17"/>
  <c r="X59" i="17"/>
  <c r="W59" i="17"/>
  <c r="V59" i="17"/>
  <c r="I58" i="17"/>
  <c r="Z58" i="17"/>
  <c r="Y58" i="17"/>
  <c r="X58" i="17"/>
  <c r="W58" i="17"/>
  <c r="V58" i="17"/>
  <c r="I57" i="17"/>
  <c r="Z57" i="17"/>
  <c r="Y57" i="17"/>
  <c r="X57" i="17"/>
  <c r="W57" i="17"/>
  <c r="V57" i="17"/>
  <c r="I56" i="17"/>
  <c r="Z56" i="17"/>
  <c r="Y56" i="17"/>
  <c r="X56" i="17"/>
  <c r="W56" i="17"/>
  <c r="V56" i="17"/>
  <c r="I55" i="17"/>
  <c r="Z55" i="17"/>
  <c r="Y55" i="17"/>
  <c r="X55" i="17"/>
  <c r="W55" i="17"/>
  <c r="V55" i="17"/>
  <c r="I54" i="17"/>
  <c r="Z54" i="17"/>
  <c r="Y54" i="17"/>
  <c r="X54" i="17"/>
  <c r="W54" i="17"/>
  <c r="V54" i="17"/>
  <c r="I53" i="17"/>
  <c r="Z53" i="17"/>
  <c r="Y53" i="17"/>
  <c r="X53" i="17"/>
  <c r="W53" i="17"/>
  <c r="V53" i="17"/>
  <c r="I52" i="17"/>
  <c r="Z52" i="17"/>
  <c r="Y52" i="17"/>
  <c r="X52" i="17"/>
  <c r="W52" i="17"/>
  <c r="V52" i="17"/>
  <c r="I51" i="17"/>
  <c r="Z51" i="17"/>
  <c r="Y51" i="17"/>
  <c r="X51" i="17"/>
  <c r="W51" i="17"/>
  <c r="V51" i="17"/>
  <c r="I50" i="17"/>
  <c r="Z50" i="17"/>
  <c r="Y50" i="17"/>
  <c r="X50" i="17"/>
  <c r="W50" i="17"/>
  <c r="V50" i="17"/>
  <c r="I49" i="17"/>
  <c r="Z49" i="17"/>
  <c r="Y49" i="17"/>
  <c r="X49" i="17"/>
  <c r="W49" i="17"/>
  <c r="V49" i="17"/>
  <c r="I48" i="17"/>
  <c r="Z48" i="17"/>
  <c r="Y48" i="17"/>
  <c r="X48" i="17"/>
  <c r="W48" i="17"/>
  <c r="V48" i="17"/>
  <c r="I47" i="17"/>
  <c r="Z47" i="17"/>
  <c r="Y47" i="17"/>
  <c r="X47" i="17"/>
  <c r="W47" i="17"/>
  <c r="V47" i="17"/>
  <c r="I46" i="17"/>
  <c r="Z46" i="17"/>
  <c r="Y46" i="17"/>
  <c r="X46" i="17"/>
  <c r="W46" i="17"/>
  <c r="V46" i="17"/>
  <c r="I45" i="17"/>
  <c r="Z45" i="17"/>
  <c r="Y45" i="17"/>
  <c r="X45" i="17"/>
  <c r="W45" i="17"/>
  <c r="V45" i="17"/>
  <c r="I44" i="17"/>
  <c r="Z44" i="17"/>
  <c r="Y44" i="17"/>
  <c r="X44" i="17"/>
  <c r="W44" i="17"/>
  <c r="V44" i="17"/>
  <c r="I43" i="17"/>
  <c r="Z43" i="17"/>
  <c r="Y43" i="17"/>
  <c r="X43" i="17"/>
  <c r="W43" i="17"/>
  <c r="V43" i="17"/>
  <c r="I42" i="17"/>
  <c r="Z42" i="17"/>
  <c r="Y42" i="17"/>
  <c r="X42" i="17"/>
  <c r="W42" i="17"/>
  <c r="V42" i="17"/>
  <c r="I41" i="17"/>
  <c r="Z41" i="17"/>
  <c r="Y41" i="17"/>
  <c r="X41" i="17"/>
  <c r="W41" i="17"/>
  <c r="V41" i="17"/>
  <c r="I40" i="17"/>
  <c r="Z40" i="17"/>
  <c r="Y40" i="17"/>
  <c r="X40" i="17"/>
  <c r="W40" i="17"/>
  <c r="V40" i="17"/>
  <c r="I39" i="17"/>
  <c r="Z39" i="17"/>
  <c r="Y39" i="17"/>
  <c r="X39" i="17"/>
  <c r="W39" i="17"/>
  <c r="V39" i="17"/>
  <c r="I38" i="17"/>
  <c r="Z38" i="17"/>
  <c r="Y38" i="17"/>
  <c r="X38" i="17"/>
  <c r="W38" i="17"/>
  <c r="V38" i="17"/>
  <c r="I37" i="17"/>
  <c r="Z37" i="17"/>
  <c r="Y37" i="17"/>
  <c r="X37" i="17"/>
  <c r="W37" i="17"/>
  <c r="V37" i="17"/>
  <c r="I36" i="17"/>
  <c r="Z36" i="17"/>
  <c r="Y36" i="17"/>
  <c r="X36" i="17"/>
  <c r="W36" i="17"/>
  <c r="V36" i="17"/>
  <c r="I35" i="17"/>
  <c r="Z35" i="17"/>
  <c r="Y35" i="17"/>
  <c r="X35" i="17"/>
  <c r="W35" i="17"/>
  <c r="V35" i="17"/>
  <c r="I34" i="17"/>
  <c r="Z34" i="17"/>
  <c r="Y34" i="17"/>
  <c r="X34" i="17"/>
  <c r="W34" i="17"/>
  <c r="V34" i="17"/>
  <c r="I33" i="17"/>
  <c r="Z33" i="17"/>
  <c r="Y33" i="17"/>
  <c r="X33" i="17"/>
  <c r="W33" i="17"/>
  <c r="V33" i="17"/>
  <c r="I32" i="17"/>
  <c r="Z32" i="17"/>
  <c r="Y32" i="17"/>
  <c r="X32" i="17"/>
  <c r="W32" i="17"/>
  <c r="V32" i="17"/>
  <c r="I31" i="17"/>
  <c r="Z31" i="17"/>
  <c r="Y31" i="17"/>
  <c r="X31" i="17"/>
  <c r="W31" i="17"/>
  <c r="V31" i="17"/>
  <c r="I30" i="17"/>
  <c r="Z30" i="17"/>
  <c r="Y30" i="17"/>
  <c r="X30" i="17"/>
  <c r="W30" i="17"/>
  <c r="V30" i="17"/>
  <c r="I29" i="17"/>
  <c r="Z29" i="17"/>
  <c r="Y29" i="17"/>
  <c r="X29" i="17"/>
  <c r="W29" i="17"/>
  <c r="V29" i="17"/>
  <c r="I28" i="17"/>
  <c r="Z28" i="17"/>
  <c r="Y28" i="17"/>
  <c r="X28" i="17"/>
  <c r="W28" i="17"/>
  <c r="V28" i="17"/>
  <c r="I27" i="17"/>
  <c r="Z27" i="17"/>
  <c r="Y27" i="17"/>
  <c r="X27" i="17"/>
  <c r="W27" i="17"/>
  <c r="V27" i="17"/>
  <c r="I26" i="17"/>
  <c r="Z26" i="17"/>
  <c r="Y26" i="17"/>
  <c r="X26" i="17"/>
  <c r="W26" i="17"/>
  <c r="V26" i="17"/>
  <c r="I25" i="17"/>
  <c r="Z25" i="17"/>
  <c r="Y25" i="17"/>
  <c r="X25" i="17"/>
  <c r="W25" i="17"/>
  <c r="V25" i="17"/>
  <c r="I24" i="17"/>
  <c r="Z24" i="17"/>
  <c r="Y24" i="17"/>
  <c r="X24" i="17"/>
  <c r="W24" i="17"/>
  <c r="V24" i="17"/>
  <c r="I23" i="17"/>
  <c r="Z23" i="17"/>
  <c r="Y23" i="17"/>
  <c r="X23" i="17"/>
  <c r="W23" i="17"/>
  <c r="V23" i="17"/>
  <c r="I22" i="17"/>
  <c r="Z22" i="17"/>
  <c r="Y22" i="17"/>
  <c r="X22" i="17"/>
  <c r="W22" i="17"/>
  <c r="V22" i="17"/>
  <c r="I21" i="17"/>
  <c r="Z21" i="17"/>
  <c r="Y21" i="17"/>
  <c r="X21" i="17"/>
  <c r="W21" i="17"/>
  <c r="V21" i="17"/>
  <c r="I20" i="17"/>
  <c r="Z20" i="17"/>
  <c r="Y20" i="17"/>
  <c r="X20" i="17"/>
  <c r="W20" i="17"/>
  <c r="V20" i="17"/>
  <c r="I19" i="17"/>
  <c r="Z19" i="17"/>
  <c r="Y19" i="17"/>
  <c r="X19" i="17"/>
  <c r="W19" i="17"/>
  <c r="V19" i="17"/>
  <c r="I18" i="17"/>
  <c r="Z18" i="17"/>
  <c r="Y18" i="17"/>
  <c r="X18" i="17"/>
  <c r="W18" i="17"/>
  <c r="V18" i="17"/>
  <c r="Z17" i="17"/>
  <c r="Y17" i="17"/>
  <c r="X17" i="17"/>
  <c r="W17" i="17"/>
  <c r="V17" i="17"/>
  <c r="D7" i="17"/>
  <c r="D10" i="17"/>
  <c r="D5" i="17"/>
  <c r="D9" i="17"/>
  <c r="I6" i="17"/>
  <c r="I7" i="17" a="1"/>
  <c r="I7" i="17"/>
  <c r="I8" i="17"/>
  <c r="D6" i="17"/>
  <c r="D8" i="17"/>
  <c r="T5" i="17"/>
  <c r="T7" i="17"/>
  <c r="I5"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<sst xmlns="http://schemas.openxmlformats.org/spreadsheetml/2006/main" count="11475" uniqueCount="5056">
  <si>
    <t>Construction Materials</t>
  </si>
  <si>
    <t>1.i</t>
  </si>
  <si>
    <t>1.ii</t>
  </si>
  <si>
    <t>1.iii</t>
  </si>
  <si>
    <t>1.iv</t>
  </si>
  <si>
    <t>1.v</t>
  </si>
  <si>
    <t>1.vi</t>
  </si>
  <si>
    <t>1.vii</t>
  </si>
  <si>
    <t>1.viii</t>
  </si>
  <si>
    <t>Non-ferrous metals</t>
  </si>
  <si>
    <t>Plastics and polymers</t>
  </si>
  <si>
    <t>Glass</t>
  </si>
  <si>
    <t>Fiber optic cable</t>
  </si>
  <si>
    <t>Optical fiber</t>
  </si>
  <si>
    <t>https://www.ecfr.gov/current/title-2/subtitle-A/chapter-I/part-184/section-184.3</t>
  </si>
  <si>
    <t>Manufactured Products</t>
  </si>
  <si>
    <t>Articles, materials, or supplies that have been: Processed into a specific form and shape</t>
  </si>
  <si>
    <t>If an item is classified as an iron or steel product, a construction material, or a section 70917(c) material under § 184.4(e) and the definitions set forth in this section, then it is not a manufactured product. However, an article, material, or supply classified as a manufactured product under § 184.4(e) and paragraph (1) of this definition may include components that are construction materials, iron or steel products, or section 70917(c) materials.</t>
  </si>
  <si>
    <t>Line Number</t>
  </si>
  <si>
    <t>Item Number</t>
  </si>
  <si>
    <t>Pay Item</t>
  </si>
  <si>
    <t>Roll Up Supp Desc</t>
  </si>
  <si>
    <t>Pay Unit</t>
  </si>
  <si>
    <t>Plan Quantity</t>
  </si>
  <si>
    <t>UnitPrice</t>
  </si>
  <si>
    <t>Amount</t>
  </si>
  <si>
    <t>Basic Bid</t>
  </si>
  <si>
    <t>10</t>
  </si>
  <si>
    <t>201.0002.0000</t>
  </si>
  <si>
    <t>Grubbing</t>
  </si>
  <si>
    <t>ACRE</t>
  </si>
  <si>
    <t>20</t>
  </si>
  <si>
    <t>201.0003.0000</t>
  </si>
  <si>
    <t>Clearing and Grubbing</t>
  </si>
  <si>
    <t>30</t>
  </si>
  <si>
    <t>202.0001.0000</t>
  </si>
  <si>
    <t>Removal of Structures and Obstructions</t>
  </si>
  <si>
    <t>LS</t>
  </si>
  <si>
    <t>All Required</t>
  </si>
  <si>
    <t>40</t>
  </si>
  <si>
    <t>202.0004.0000</t>
  </si>
  <si>
    <t>Removal of Culvert Pipe</t>
  </si>
  <si>
    <t>LF</t>
  </si>
  <si>
    <t>50</t>
  </si>
  <si>
    <t>202.0006.0000</t>
  </si>
  <si>
    <t>Removal of Manhole</t>
  </si>
  <si>
    <t>EACH</t>
  </si>
  <si>
    <t>60</t>
  </si>
  <si>
    <t>202.0008.0000</t>
  </si>
  <si>
    <t>Removal of Inlet</t>
  </si>
  <si>
    <t>70</t>
  </si>
  <si>
    <t>202.2023.0000</t>
  </si>
  <si>
    <t>Pavement Planing</t>
  </si>
  <si>
    <t>SY</t>
  </si>
  <si>
    <t>80</t>
  </si>
  <si>
    <t>202.2027.0000</t>
  </si>
  <si>
    <t>Cluster Mail Box Unit</t>
  </si>
  <si>
    <t>90</t>
  </si>
  <si>
    <t>203.0003.0000</t>
  </si>
  <si>
    <t>Unclassified Excavation</t>
  </si>
  <si>
    <t>CY</t>
  </si>
  <si>
    <t>100</t>
  </si>
  <si>
    <t>203.0006.0000</t>
  </si>
  <si>
    <t>Borrow</t>
  </si>
  <si>
    <t>TON</t>
  </si>
  <si>
    <t>110</t>
  </si>
  <si>
    <t>203.0009.0000</t>
  </si>
  <si>
    <t>Obliteration of Roadway</t>
  </si>
  <si>
    <t>120</t>
  </si>
  <si>
    <t>206.0002.0000</t>
  </si>
  <si>
    <t>Filter Blanket</t>
  </si>
  <si>
    <t>130</t>
  </si>
  <si>
    <t>301.0001.00D1</t>
  </si>
  <si>
    <t>Aggregate Base Course, Grading D-1</t>
  </si>
  <si>
    <t>140</t>
  </si>
  <si>
    <t>301.0003.00E1</t>
  </si>
  <si>
    <t>Aggregate Surface Course, Grading E-1</t>
  </si>
  <si>
    <t>150</t>
  </si>
  <si>
    <t>306.0001.0000</t>
  </si>
  <si>
    <t>ATB</t>
  </si>
  <si>
    <t>160</t>
  </si>
  <si>
    <t>306.0002.5240</t>
  </si>
  <si>
    <t>170</t>
  </si>
  <si>
    <t>401.0001.002A</t>
  </si>
  <si>
    <t>HMA, Type II; Class A</t>
  </si>
  <si>
    <t>180</t>
  </si>
  <si>
    <t>401.0004.5240</t>
  </si>
  <si>
    <t>190</t>
  </si>
  <si>
    <t>401.2022.0000</t>
  </si>
  <si>
    <t>Combined Price Adjustment</t>
  </si>
  <si>
    <t>CS</t>
  </si>
  <si>
    <t>200</t>
  </si>
  <si>
    <t>406.0002.0000</t>
  </si>
  <si>
    <t>Rumble Strips</t>
  </si>
  <si>
    <t>STA</t>
  </si>
  <si>
    <t>210</t>
  </si>
  <si>
    <t>501.0001.0000</t>
  </si>
  <si>
    <t>Class A Concrete</t>
  </si>
  <si>
    <t>220</t>
  </si>
  <si>
    <t>601.0001.0000</t>
  </si>
  <si>
    <t>Metal Flume Downdrain</t>
  </si>
  <si>
    <t>230</t>
  </si>
  <si>
    <t>602.0001.0072</t>
  </si>
  <si>
    <t>240</t>
  </si>
  <si>
    <t>602.0001.0162</t>
  </si>
  <si>
    <t>250</t>
  </si>
  <si>
    <t>603.0017.0018</t>
  </si>
  <si>
    <t>Pipe 18 Inch</t>
  </si>
  <si>
    <t>260</t>
  </si>
  <si>
    <t>603.0017.0024</t>
  </si>
  <si>
    <t>Pipe 24 Inch</t>
  </si>
  <si>
    <t>270</t>
  </si>
  <si>
    <t>603.0017.0036</t>
  </si>
  <si>
    <t>Pipe 36 Inch</t>
  </si>
  <si>
    <t>280</t>
  </si>
  <si>
    <t>603.0020.0018</t>
  </si>
  <si>
    <t>End Section for Pipe 18 Inch</t>
  </si>
  <si>
    <t>290</t>
  </si>
  <si>
    <t>603.0020.0024</t>
  </si>
  <si>
    <t>End Section for Pipe 24 Inch</t>
  </si>
  <si>
    <t>300</t>
  </si>
  <si>
    <t>603.0020.0036</t>
  </si>
  <si>
    <t>End Section for Pipe 36 Inch</t>
  </si>
  <si>
    <t>310</t>
  </si>
  <si>
    <t>604.0005.000A</t>
  </si>
  <si>
    <t>Inlet, Type A</t>
  </si>
  <si>
    <t>320</t>
  </si>
  <si>
    <t>606.0001.0000</t>
  </si>
  <si>
    <t>W-Beam Guardrail</t>
  </si>
  <si>
    <t>330</t>
  </si>
  <si>
    <t>606.0006.0000</t>
  </si>
  <si>
    <t>Removing and Disposing of Guardrail</t>
  </si>
  <si>
    <t>340</t>
  </si>
  <si>
    <t>606.0013.0000</t>
  </si>
  <si>
    <t>Parallel Guardrail Terminal</t>
  </si>
  <si>
    <t>350</t>
  </si>
  <si>
    <t>606.2005.0000</t>
  </si>
  <si>
    <t>Essential Replacement Parts</t>
  </si>
  <si>
    <t>360</t>
  </si>
  <si>
    <t>606.2006.0000</t>
  </si>
  <si>
    <t>Essential Replacement Parts - Installation</t>
  </si>
  <si>
    <t>370</t>
  </si>
  <si>
    <t>607.2008.0000</t>
  </si>
  <si>
    <t>Relocate Gate</t>
  </si>
  <si>
    <t>380</t>
  </si>
  <si>
    <t>608.2002.0000</t>
  </si>
  <si>
    <t>Asphalt Pathway</t>
  </si>
  <si>
    <t>390</t>
  </si>
  <si>
    <t>610.0002.0000</t>
  </si>
  <si>
    <t>Ditch Lining</t>
  </si>
  <si>
    <t>400</t>
  </si>
  <si>
    <t>611.0002.0002</t>
  </si>
  <si>
    <t>Riprap, Class II</t>
  </si>
  <si>
    <t>410</t>
  </si>
  <si>
    <t>611.0002.0003</t>
  </si>
  <si>
    <t>Riprap, Class III</t>
  </si>
  <si>
    <t>420</t>
  </si>
  <si>
    <t>615.0001.0000</t>
  </si>
  <si>
    <t>Standard Sign</t>
  </si>
  <si>
    <t>SF</t>
  </si>
  <si>
    <t>430</t>
  </si>
  <si>
    <t>615.0002.0000</t>
  </si>
  <si>
    <t>Remove and Relocate Sign</t>
  </si>
  <si>
    <t>440</t>
  </si>
  <si>
    <t>615.0006.0000</t>
  </si>
  <si>
    <t>Salvage Sign</t>
  </si>
  <si>
    <t>450</t>
  </si>
  <si>
    <t>618.0002.0000</t>
  </si>
  <si>
    <t>Seeding</t>
  </si>
  <si>
    <t>LB</t>
  </si>
  <si>
    <t>460</t>
  </si>
  <si>
    <t>618.0003.0000</t>
  </si>
  <si>
    <t>Water for Seeding</t>
  </si>
  <si>
    <t>MGAL</t>
  </si>
  <si>
    <t>470</t>
  </si>
  <si>
    <t>619.2002.0000</t>
  </si>
  <si>
    <t>Turf Reinforcement Mat</t>
  </si>
  <si>
    <t>480</t>
  </si>
  <si>
    <t>620.0001.0000</t>
  </si>
  <si>
    <t>Topsoil</t>
  </si>
  <si>
    <t>490</t>
  </si>
  <si>
    <t>621.2005.000A</t>
  </si>
  <si>
    <t>Furnishing and Planting, Seedlings</t>
  </si>
  <si>
    <t>500</t>
  </si>
  <si>
    <t>623.0001.0000</t>
  </si>
  <si>
    <t>Sodding</t>
  </si>
  <si>
    <t>510</t>
  </si>
  <si>
    <t>630.0002.0001</t>
  </si>
  <si>
    <t>Geotextile, Stabilization, Class 1</t>
  </si>
  <si>
    <t>520</t>
  </si>
  <si>
    <t>631.0002.0001</t>
  </si>
  <si>
    <t>Geotextile, Erosion Control, Class 1</t>
  </si>
  <si>
    <t>530</t>
  </si>
  <si>
    <t>634.0002.0000</t>
  </si>
  <si>
    <t>540</t>
  </si>
  <si>
    <t>639.2000.0000</t>
  </si>
  <si>
    <t>Approach</t>
  </si>
  <si>
    <t>550</t>
  </si>
  <si>
    <t>640.0001.0000</t>
  </si>
  <si>
    <t>Mobilization and Demobilization</t>
  </si>
  <si>
    <t>560</t>
  </si>
  <si>
    <t>640.0004.0000</t>
  </si>
  <si>
    <t>Worker Meals and Lodging, or Per Diem</t>
  </si>
  <si>
    <t>570</t>
  </si>
  <si>
    <t>641.0001.0000</t>
  </si>
  <si>
    <t>Erosion, Sediment and Pollution Control Administration</t>
  </si>
  <si>
    <t>580</t>
  </si>
  <si>
    <t>641.0005.0000</t>
  </si>
  <si>
    <t>Temporary Erosion, Sediment and Pollution Control by Directive</t>
  </si>
  <si>
    <t>590</t>
  </si>
  <si>
    <t>641.0006.0000</t>
  </si>
  <si>
    <t>Withholding</t>
  </si>
  <si>
    <t>600</t>
  </si>
  <si>
    <t>641.0007.0000</t>
  </si>
  <si>
    <t>SWPPP Manager</t>
  </si>
  <si>
    <t>610</t>
  </si>
  <si>
    <t>642.0001.0000</t>
  </si>
  <si>
    <t>Construction Surveying</t>
  </si>
  <si>
    <t>620</t>
  </si>
  <si>
    <t>642.0003.0000</t>
  </si>
  <si>
    <t>Three Person Survey Party</t>
  </si>
  <si>
    <t>HR</t>
  </si>
  <si>
    <t>630</t>
  </si>
  <si>
    <t>642.2006.0000</t>
  </si>
  <si>
    <t>Contractor-Furnished Engineering Tools</t>
  </si>
  <si>
    <t>640</t>
  </si>
  <si>
    <t>643.0002.0000</t>
  </si>
  <si>
    <t>Traffic Maintenance</t>
  </si>
  <si>
    <t>650</t>
  </si>
  <si>
    <t>643.0003.0000</t>
  </si>
  <si>
    <t>Permanent Construction Signs</t>
  </si>
  <si>
    <t>660</t>
  </si>
  <si>
    <t>643.0023.0000</t>
  </si>
  <si>
    <t>Traffic Price Adjustment</t>
  </si>
  <si>
    <t>670</t>
  </si>
  <si>
    <t>643.0025.0000</t>
  </si>
  <si>
    <t>Traffic Control</t>
  </si>
  <si>
    <t>680</t>
  </si>
  <si>
    <t>643.0032.0000</t>
  </si>
  <si>
    <t>Flagging</t>
  </si>
  <si>
    <t>690</t>
  </si>
  <si>
    <t>644.0001.0000</t>
  </si>
  <si>
    <t>Field Office</t>
  </si>
  <si>
    <t>700</t>
  </si>
  <si>
    <t>644.0002.0000</t>
  </si>
  <si>
    <t>Field Laboratory</t>
  </si>
  <si>
    <t>710</t>
  </si>
  <si>
    <t>644.0015.0000</t>
  </si>
  <si>
    <t>Nuclear Testing Equipment Storage Shed</t>
  </si>
  <si>
    <t>720</t>
  </si>
  <si>
    <t>644.0016.0000</t>
  </si>
  <si>
    <t>Storage Container</t>
  </si>
  <si>
    <t>730</t>
  </si>
  <si>
    <t>644.2004.0000</t>
  </si>
  <si>
    <t>Engineering Communications</t>
  </si>
  <si>
    <t>740</t>
  </si>
  <si>
    <t>644.2007.0000</t>
  </si>
  <si>
    <t>Vehicle (LT/SUV)</t>
  </si>
  <si>
    <t>750</t>
  </si>
  <si>
    <t>645.0001.0000</t>
  </si>
  <si>
    <t>LH</t>
  </si>
  <si>
    <t>760</t>
  </si>
  <si>
    <t>646.0001.0000</t>
  </si>
  <si>
    <t>CPM Scheduling</t>
  </si>
  <si>
    <t>770</t>
  </si>
  <si>
    <t>646.2000.0000</t>
  </si>
  <si>
    <t>Schedule Price Adjustment</t>
  </si>
  <si>
    <t>780</t>
  </si>
  <si>
    <t>647.2002.0000</t>
  </si>
  <si>
    <t>Backhoe, 4WD, 1 CY Bucket, 75-HP Minimum, 15 ft Depth</t>
  </si>
  <si>
    <t>790</t>
  </si>
  <si>
    <t>660.0003.0000</t>
  </si>
  <si>
    <t>800</t>
  </si>
  <si>
    <t>660.2000.0000</t>
  </si>
  <si>
    <t>810</t>
  </si>
  <si>
    <t>661.0003.0000</t>
  </si>
  <si>
    <t>Load Center, Type 2</t>
  </si>
  <si>
    <t>820</t>
  </si>
  <si>
    <t>670.0013.0000</t>
  </si>
  <si>
    <t>Painted Traffic Markings</t>
  </si>
  <si>
    <t>830</t>
  </si>
  <si>
    <t>670.2006.0000</t>
  </si>
  <si>
    <t>MMA Pavement Markings, Longitudinal Inlaid</t>
  </si>
  <si>
    <t>840</t>
  </si>
  <si>
    <t>670.2007.0000</t>
  </si>
  <si>
    <t>MMA Pavement Markings, Symbols and Arrow(s) Inlaid</t>
  </si>
  <si>
    <t>850</t>
  </si>
  <si>
    <t>670.2008.0000</t>
  </si>
  <si>
    <t>MMA Pavement Markings, Transverse and Gore Inlaid</t>
  </si>
  <si>
    <t>860</t>
  </si>
  <si>
    <t>682.2000.0000</t>
  </si>
  <si>
    <t>Vac-Truck Pothole</t>
  </si>
  <si>
    <t>870</t>
  </si>
  <si>
    <t>688.2001.0000</t>
  </si>
  <si>
    <t>Utility Support</t>
  </si>
  <si>
    <t>880</t>
  </si>
  <si>
    <t>688.2002.0000</t>
  </si>
  <si>
    <t>Utility Support Price Adjustment</t>
  </si>
  <si>
    <t>890</t>
  </si>
  <si>
    <t>690.2007.0000</t>
  </si>
  <si>
    <t>Waterway - Live Willow Staking</t>
  </si>
  <si>
    <t>No</t>
  </si>
  <si>
    <t>Yes</t>
  </si>
  <si>
    <t>Articles, materials, or supplies that have been: Combined with other articles, materials, or supplies to create a product with different properties than the individual articles, materials, or supplies.</t>
  </si>
  <si>
    <t>Notes</t>
  </si>
  <si>
    <t>De minimus amount</t>
  </si>
  <si>
    <t>The total value of the noncompliant products is no more than the lesser of $1,000,000 or 5% of total applicable costs for the project</t>
  </si>
  <si>
    <t>BABA Guidance 2 CFR 184.4(e) provides that an article, material, or supply should only be classified into one of the following categories: (1) iron or steel products; (2) manufactured products; (3) construction materials; or (4) section 70917(c) materials.</t>
  </si>
  <si>
    <t>The Preamble also states that to the extent that section 70917(c) materials are only combined as an unsettled mixture without final form when reaching the work site, such as wet concrete or hot mix asphalt, the unsettled mixture should not be considered a manufactured product.</t>
  </si>
  <si>
    <t>https://www.fhwa.dot.gov/construction/contracts/buyam_qa_deminimis.cfm</t>
  </si>
  <si>
    <t>y/n</t>
  </si>
  <si>
    <t>https://mets.dot.ca.gov/aml/MethylMethacrylateTrafficPaint.php</t>
  </si>
  <si>
    <t>General Notes:</t>
  </si>
  <si>
    <t>https://www.fhwa.dot.gov/construction/cqit/buyam.cfm</t>
  </si>
  <si>
    <t>Lumber</t>
  </si>
  <si>
    <t>Engineered wood</t>
  </si>
  <si>
    <t>Drywall</t>
  </si>
  <si>
    <t>Minor additions of articles, materials, supplies, or binding agent to a construction material do not change the categorization of the construction material.</t>
  </si>
  <si>
    <t>Articles, materials, or supplies that consist wholly or predominantly of iron or steel or a combination of both.</t>
  </si>
  <si>
    <t>Produced in the United States</t>
  </si>
  <si>
    <t>2i</t>
  </si>
  <si>
    <t>2ii</t>
  </si>
  <si>
    <t>In the case of iron or steel products, all manufacturing processes, from the initial melting stage through the application of coatings, occurred in the United States.</t>
  </si>
  <si>
    <t>In the case of manufactured products:</t>
  </si>
  <si>
    <t>The product was manufactured in the United States; and</t>
  </si>
  <si>
    <r>
      <t xml:space="preserve">The cost of the components of the manufactured product that are mined, produced, or manufactured in the United States is greater than 55 percent of the total cost of all components of the manufactured product, unless another standard that meets or exceeds this standard has been established under applicable law or regulation for determining the minimum amount of domestic content of the manufactured product. </t>
    </r>
    <r>
      <rPr>
        <i/>
        <sz val="11"/>
        <color theme="1"/>
        <rFont val="Palatino Linotype"/>
        <family val="1"/>
      </rPr>
      <t>See</t>
    </r>
    <r>
      <rPr>
        <sz val="11"/>
        <color theme="1"/>
        <rFont val="Palatino Linotype"/>
        <family val="1"/>
      </rPr>
      <t xml:space="preserve"> § 184.2(a). The costs of components of a manufactured product are determined according to § 184.5</t>
    </r>
  </si>
  <si>
    <r>
      <rPr>
        <sz val="11"/>
        <rFont val="Palatino Linotype"/>
        <family val="1"/>
      </rPr>
      <t>In the case of construction materials, all manufacturing processes for the construction material occurred in the United States. See</t>
    </r>
    <r>
      <rPr>
        <u/>
        <sz val="11"/>
        <color theme="10"/>
        <rFont val="Palatino Linotype"/>
        <family val="1"/>
      </rPr>
      <t xml:space="preserve"> § 184.6 </t>
    </r>
    <r>
      <rPr>
        <sz val="11"/>
        <rFont val="Palatino Linotype"/>
        <family val="1"/>
      </rPr>
      <t>for more information on the meaning of “all manufacturing processes” for specific construction materials.</t>
    </r>
  </si>
  <si>
    <t>Helpful Links</t>
  </si>
  <si>
    <t>Buy America</t>
  </si>
  <si>
    <t xml:space="preserve">Covers: </t>
  </si>
  <si>
    <t>Iron &amp; Steel Products</t>
  </si>
  <si>
    <t>The De Minimis Costs portion waives the application of the requirements of the Build America, Buy America Act (BABA) for construction materials under a single financial assistance award when the total value of the non-compliant products is no more than the lesser of $1,000,000 or 5% of total applicable costs for the project. </t>
  </si>
  <si>
    <t>This portion of the waiver does not waive FHWA’s Buy America requirements for steel or iron, and FHWA continues to apply its Buy America requirements to projects that would otherwise be covered by the de minimis portion of the waiver. It is important to note, however, that FHWA’s de minimis standard for iron and steel under 23 CFR 635.410(b)(4) continues to apply.</t>
  </si>
  <si>
    <t>From USC 2023 Title 23 Chapter 3 Section 313:</t>
  </si>
  <si>
    <t>From Buy America Requirements for Manufactured Products Final Rule</t>
  </si>
  <si>
    <t>Build America, Buy America (BABA)</t>
  </si>
  <si>
    <t>from initial smelting or melting through final shaping, coating, and assembly.</t>
  </si>
  <si>
    <t>from initial combination of constituent plastic or polymer-based inputs, or, where applicable, constituent composite materials, until the item is in its final form.</t>
  </si>
  <si>
    <t>from initial batching and melting of raw materials through annealing, cooling, and cutting.</t>
  </si>
  <si>
    <t>from the ribboning (if applicable), through buffering, fiber stranding and jacketing. All manufacturing processes also include the standards for glass and optical fiber, but not for nonferrous metals, plastic and polymer-based products, or any others.</t>
  </si>
  <si>
    <t>from the initial preform fabrication stage through the completion of the draw.</t>
  </si>
  <si>
    <t>from initial debarking through treatment and planing.</t>
  </si>
  <si>
    <t>from the initial combination of constituent materials until the wood product is in its final form.</t>
  </si>
  <si>
    <t>from initial blending of mined or synthetic gypsum plaster and additives through cutting and drying of sandwiched panels.</t>
  </si>
  <si>
    <t>All manufacturing process occurred in the United States including:</t>
  </si>
  <si>
    <t xml:space="preserve"> </t>
  </si>
  <si>
    <t xml:space="preserve">https://www.ecfr.gov/current/title-23/chapter-I/subchapter-G/part-635/subpart-D/section-635.410 </t>
  </si>
  <si>
    <t xml:space="preserve">https://www.ecfr.gov/current/title-2/subtitle-A/chapter-I/part-184 </t>
  </si>
  <si>
    <t xml:space="preserve">https://www.congress.gov/117/plaws/publ58/PLAW-117publ58.pdf </t>
  </si>
  <si>
    <t>Infrastructure Investment and Jobs Act (IIJA)</t>
  </si>
  <si>
    <t>October 1, 2025: Final assembly of manufactured products must occur in the U.S. for projects obligated on or after this date. </t>
  </si>
  <si>
    <t>October 1, 2026: In addition to final assembly, a 55% domestic content requirement for manufactured products applies to projects obligated on or after this date. </t>
  </si>
  <si>
    <t>Before October 1, 2025: Manufactured Products Waiver is in effect for projects obligated before this date.</t>
  </si>
  <si>
    <t>All (Steel + Iron + MP + CM)</t>
  </si>
  <si>
    <t>Non-compliant CM + MP</t>
  </si>
  <si>
    <t>Start with the most current AWP Engineer's Estimate</t>
  </si>
  <si>
    <t>Manufactured Products Info'!A1</t>
  </si>
  <si>
    <t xml:space="preserve">As of January 14, 2025, FHWA terminated the General Applicability Waiver for Manufactured Product </t>
  </si>
  <si>
    <t xml:space="preserve">This will be a phased approached - see </t>
  </si>
  <si>
    <t>Construction Material Info'!A1</t>
  </si>
  <si>
    <t>Minimal Use Costs:</t>
  </si>
  <si>
    <t>Construction Materials &amp; Manufactured Products</t>
  </si>
  <si>
    <r>
      <rPr>
        <u/>
        <sz val="11"/>
        <color theme="1"/>
        <rFont val="Palatino Linotype"/>
        <family val="1"/>
      </rPr>
      <t>Predominantly of iron or steel or a combination of both</t>
    </r>
    <r>
      <rPr>
        <sz val="11"/>
        <color theme="1"/>
        <rFont val="Palatino Linotype"/>
        <family val="1"/>
      </rPr>
      <t xml:space="preserve"> means that the cost of the iron and steel content exceeds 50 percent of the total cost of all its components. The cost of iron and steel is the cost of the iron or steel mill products (such as bar, billet, slab, wire, plate, or sheet), castings, or forgings utilized in the manufacture of the product and a good faith estimate of the cost of iron or steel components.</t>
    </r>
  </si>
  <si>
    <t>Example:</t>
  </si>
  <si>
    <t xml:space="preserve">Buy America Classification List (https://dot.alaska.gov/stwddes/desmaterials/mat_resource.shtml) </t>
  </si>
  <si>
    <t>Central Region Buy America Classification List Supplement (https://dot.alaska.gov/creg/design/highways/Submittals/BA-BABA/)</t>
  </si>
  <si>
    <t>BA/BABA Applicable?</t>
  </si>
  <si>
    <t>Iron or Steel Products (Buy America provision in effect since 1970s)</t>
  </si>
  <si>
    <t>De Minimus Costs and Small Grants</t>
  </si>
  <si>
    <t>FHWA Construction Program Guide</t>
  </si>
  <si>
    <t>Instructions:</t>
  </si>
  <si>
    <t>Definitions</t>
  </si>
  <si>
    <t>De Minimis Costs:</t>
  </si>
  <si>
    <t>Export the current AWP Estimate as a *.XLS</t>
  </si>
  <si>
    <t>Purpose &amp; Need:</t>
  </si>
  <si>
    <t>Non-Domestic or Unknown Origin</t>
  </si>
  <si>
    <t>Domestic</t>
  </si>
  <si>
    <t>Construction Material</t>
  </si>
  <si>
    <t>Manufactured Product</t>
  </si>
  <si>
    <t>Project Specific Waiver</t>
  </si>
  <si>
    <t>Summary</t>
  </si>
  <si>
    <t>*  If the total Construction Costs are less than $2,500,000 and there are multiple contracts, the Minimal Use allocation will be pro rated based on contract size.</t>
  </si>
  <si>
    <t>Iron and/or Steel Minimal Use Allocation (0.10%)* =</t>
  </si>
  <si>
    <t>Total Engineer's Estimate (BB) =</t>
  </si>
  <si>
    <t>Available De Minimus =</t>
  </si>
  <si>
    <t>De Minimus Usage =</t>
  </si>
  <si>
    <t>Remaining De Minimus =</t>
  </si>
  <si>
    <t>0.10% * Total Engineer's Estimate (BB)</t>
  </si>
  <si>
    <t xml:space="preserve"> 5% * Applicable Material Cost or $1,000,000, whichever is lesser</t>
  </si>
  <si>
    <t>Applicable Material Cost =</t>
  </si>
  <si>
    <t>De Minimus</t>
  </si>
  <si>
    <t>Minimal Use</t>
  </si>
  <si>
    <t>Minimal Use (in Phase 4)</t>
  </si>
  <si>
    <t>Remaining Minimal Use =</t>
  </si>
  <si>
    <t xml:space="preserve">Cell PW: </t>
  </si>
  <si>
    <t>Alaska2025</t>
  </si>
  <si>
    <t>Phase 4 Iron and/or Steel Minimal Use Allocation (0.10%)* =</t>
  </si>
  <si>
    <t>Phase 4-Only Construction Material
&amp; Manufactured Products De Minimis Allocation (5.00%)** =</t>
  </si>
  <si>
    <t>**  If the total Applicable Material Costs for the project exceed $20,000,000 (maxing out the de minimis for Construction Materials &amp; Manufactured Products) the de minimis costs are pro rated based on contract size.</t>
  </si>
  <si>
    <t>BA/BABA Applicable Cost</t>
  </si>
  <si>
    <t>Recommend being conservative (i.e. a lower BA/BABA Applicable Cost)</t>
  </si>
  <si>
    <t>October 1, 2025: Final assembly of Manufactured Products (MP) must occur in the U.S. for projects obligated on or after this date. Otherwise MP is not BABA compliant.</t>
  </si>
  <si>
    <t>All (Steel + Iron + CM + MP)</t>
  </si>
  <si>
    <t>This value accounts for how much the material/product AND transportation costs to arrive at the project site (does not include installation cost)</t>
  </si>
  <si>
    <t>Spreadsheet will auto-calculate the BA/BABA Material Costs, Available De Minimus &amp; Minimal Use, Project De Minimus &amp; Minimal Usage, and Remaining De Minimus &amp; Minimal Use available</t>
  </si>
  <si>
    <t>On or After 10/1/2025, final assembly of manufactured products must occur in the U.S. for projects obligated on or after this date:</t>
  </si>
  <si>
    <t>AWP Estimate Tab</t>
  </si>
  <si>
    <t xml:space="preserve">AWP Data &amp; BABA Check Tab </t>
  </si>
  <si>
    <t>Copy AWP Estimate into the AWP Estimate_DATE tab</t>
  </si>
  <si>
    <t>Predominately Iron or Steel or Both</t>
  </si>
  <si>
    <t>Value Not Required</t>
  </si>
  <si>
    <t>Select if there's a domestic material/product available.  If unknown or no domestic item is available, select Non-Domestic or Unknown Origin</t>
  </si>
  <si>
    <t>October 1, 2026: In addition to final assembly, a 55% domestic content requirement for MP applies to projects obligated on or after this date. </t>
  </si>
  <si>
    <t>Applicable BA/BABA Material Costs =</t>
  </si>
  <si>
    <t>Section 70917(c) Material Costs =</t>
  </si>
  <si>
    <t>Total Construction Costs (Excluding 70917(c) and Applicable BA/BABA Material Costs) =</t>
  </si>
  <si>
    <t>Unit of Measure</t>
  </si>
  <si>
    <t>201.0001.0000</t>
  </si>
  <si>
    <t>Clearing</t>
  </si>
  <si>
    <t>201.0004.0000</t>
  </si>
  <si>
    <t>Hand Clearing</t>
  </si>
  <si>
    <t>201.0005.0000</t>
  </si>
  <si>
    <t>Clearing and Grubbing State-Furnished Material Sources</t>
  </si>
  <si>
    <t>201.0006.0000</t>
  </si>
  <si>
    <t>Selective Tree Removal</t>
  </si>
  <si>
    <t>201.0007.0000</t>
  </si>
  <si>
    <t>201.0008.0000</t>
  </si>
  <si>
    <t>201.0009.0000</t>
  </si>
  <si>
    <t>201.0010.0000</t>
  </si>
  <si>
    <t>201.0011.0000</t>
  </si>
  <si>
    <t>201.2000.0000</t>
  </si>
  <si>
    <t>Rootwad Salvage</t>
  </si>
  <si>
    <t>201.2001.0000</t>
  </si>
  <si>
    <t>Invasive Plant Species Control, Removal, and Disposal</t>
  </si>
  <si>
    <t>201.2002.0000</t>
  </si>
  <si>
    <t>Invasive Plant Survey</t>
  </si>
  <si>
    <t>201.2003.0000</t>
  </si>
  <si>
    <t>201.2004.0000</t>
  </si>
  <si>
    <t>Brush Cutting</t>
  </si>
  <si>
    <t>201.2005.0000</t>
  </si>
  <si>
    <t>Clearing Contingency</t>
  </si>
  <si>
    <t>201.2006.0000</t>
  </si>
  <si>
    <t>201.2010.0000</t>
  </si>
  <si>
    <t>201.2015.0000</t>
  </si>
  <si>
    <t>201.9998.0000</t>
  </si>
  <si>
    <t>Clearing and Grubbing Added Costs</t>
  </si>
  <si>
    <t>201.9999.0000</t>
  </si>
  <si>
    <t>202.0002.0000</t>
  </si>
  <si>
    <t>Removal of Pavement</t>
  </si>
  <si>
    <t>202.0003.0000</t>
  </si>
  <si>
    <t>Removal of Sidewalk</t>
  </si>
  <si>
    <t>202.0005.0000</t>
  </si>
  <si>
    <t>Removal of Sanitary Sewer Pipe</t>
  </si>
  <si>
    <t>202.0007.0000</t>
  </si>
  <si>
    <t>Removal of Junction Box</t>
  </si>
  <si>
    <t>202.0009.0000</t>
  </si>
  <si>
    <t>Removal of Curb and Gutter</t>
  </si>
  <si>
    <t>202.0010.0000</t>
  </si>
  <si>
    <t>Single Mail Box Installation</t>
  </si>
  <si>
    <t>202.0011.0000</t>
  </si>
  <si>
    <t>Multiple Mail Box Installation</t>
  </si>
  <si>
    <t>202.0012.0000</t>
  </si>
  <si>
    <t>Double Mail Box Installation</t>
  </si>
  <si>
    <t>202.0013.0000</t>
  </si>
  <si>
    <t>202.0014.0000</t>
  </si>
  <si>
    <t>202.0015.0000</t>
  </si>
  <si>
    <t>202.0016.0000</t>
  </si>
  <si>
    <t>202.0017.0000</t>
  </si>
  <si>
    <t>202.0018.0000</t>
  </si>
  <si>
    <t>202.0019.0000</t>
  </si>
  <si>
    <t>202.0020.0000</t>
  </si>
  <si>
    <t>Removal of Single Mail Box</t>
  </si>
  <si>
    <t>202.0021.0000</t>
  </si>
  <si>
    <t>Removal of Multiple Mail Box</t>
  </si>
  <si>
    <t>202.0022.0000</t>
  </si>
  <si>
    <t>Removal of Double Mail Box</t>
  </si>
  <si>
    <t>202.0023.0000</t>
  </si>
  <si>
    <t>Removal of Bridge</t>
  </si>
  <si>
    <t>202.2004.0000</t>
  </si>
  <si>
    <t>Removal of Bridge,</t>
  </si>
  <si>
    <t>202.2008.0000</t>
  </si>
  <si>
    <t>Removal of Pipe,</t>
  </si>
  <si>
    <t>202.2009.0000</t>
  </si>
  <si>
    <t>202.2010.0000</t>
  </si>
  <si>
    <t>Removal of  Tanks,</t>
  </si>
  <si>
    <t>202.2011.0000</t>
  </si>
  <si>
    <t>Ground Water Well Abandonment</t>
  </si>
  <si>
    <t>202.2012.0000</t>
  </si>
  <si>
    <t>Ground Water Well Decommissioning</t>
  </si>
  <si>
    <t>202.2013.0000</t>
  </si>
  <si>
    <t>Remove Fugitive Materials</t>
  </si>
  <si>
    <t>202.2014.0000</t>
  </si>
  <si>
    <t>202.2015.0000</t>
  </si>
  <si>
    <t>Abandon Pipe in Place,</t>
  </si>
  <si>
    <t>202.2016.0000</t>
  </si>
  <si>
    <t>202.2017.0000</t>
  </si>
  <si>
    <t>Business Relocation</t>
  </si>
  <si>
    <t>202.2018.0000</t>
  </si>
  <si>
    <t>Business Relocation Price Adjustment</t>
  </si>
  <si>
    <t>202.2019.0000</t>
  </si>
  <si>
    <t>Removal of Utility,</t>
  </si>
  <si>
    <t>202.2020.0000</t>
  </si>
  <si>
    <t>202.2021.0000</t>
  </si>
  <si>
    <t>Removal of Fence</t>
  </si>
  <si>
    <t>202.2022.0000</t>
  </si>
  <si>
    <t>202.2024.0000</t>
  </si>
  <si>
    <t>202.2025.0000</t>
  </si>
  <si>
    <t>Removal of Septic System</t>
  </si>
  <si>
    <t>202.2026.0000</t>
  </si>
  <si>
    <t>Removal of Boardwalk</t>
  </si>
  <si>
    <t>202.2028.0000</t>
  </si>
  <si>
    <t>Private Property Relocation</t>
  </si>
  <si>
    <t>202.2029.0000</t>
  </si>
  <si>
    <t>Resolution of Conflicts</t>
  </si>
  <si>
    <t>202.2030.0000</t>
  </si>
  <si>
    <t>Relocate Stockpile</t>
  </si>
  <si>
    <t>202.2031.0000</t>
  </si>
  <si>
    <t>202.2032.0000</t>
  </si>
  <si>
    <t>Removal of Monument and Case</t>
  </si>
  <si>
    <t>202.2035.0000</t>
  </si>
  <si>
    <t>Removal of Temporary Facilities</t>
  </si>
  <si>
    <t>202.2040.0000</t>
  </si>
  <si>
    <t>Restoration of Private and Public Property</t>
  </si>
  <si>
    <t>202.9998.0000</t>
  </si>
  <si>
    <t>Removal of Structures and Obstructions Added Costs</t>
  </si>
  <si>
    <t>202.9999.0000</t>
  </si>
  <si>
    <t>203.0001.0000</t>
  </si>
  <si>
    <t>Common Excavation</t>
  </si>
  <si>
    <t>203.0002.0000</t>
  </si>
  <si>
    <t>Rock Excavation</t>
  </si>
  <si>
    <t>203.0004.0000</t>
  </si>
  <si>
    <t>Muck Excavation</t>
  </si>
  <si>
    <t>203.0005.0000</t>
  </si>
  <si>
    <t>203.0005.000A</t>
  </si>
  <si>
    <t>Borrow, Type A</t>
  </si>
  <si>
    <t>203.0005.000B</t>
  </si>
  <si>
    <t>Borrow, Type B</t>
  </si>
  <si>
    <t>203.0005.000C</t>
  </si>
  <si>
    <t>Borrow, Type C</t>
  </si>
  <si>
    <t>203.0005.000E</t>
  </si>
  <si>
    <t>Borrow, Type E</t>
  </si>
  <si>
    <t>203.0006.000A</t>
  </si>
  <si>
    <t>203.0006.000B</t>
  </si>
  <si>
    <t>203.0006.000C</t>
  </si>
  <si>
    <t>203.0007.0000</t>
  </si>
  <si>
    <t>CYVM</t>
  </si>
  <si>
    <t>203.0008.0000</t>
  </si>
  <si>
    <t>Stripping State-Furnished Material Sources</t>
  </si>
  <si>
    <t>203.0010.0000</t>
  </si>
  <si>
    <t>Controlled Blasting</t>
  </si>
  <si>
    <t>203.0011.0000</t>
  </si>
  <si>
    <t>Ditchline/Subgrade Blasting</t>
  </si>
  <si>
    <t>203.0012.0000</t>
  </si>
  <si>
    <t>Drain Holes</t>
  </si>
  <si>
    <t>203.0013.0000</t>
  </si>
  <si>
    <t>Stabilization - Rock Bolt</t>
  </si>
  <si>
    <t>203.0013.0008</t>
  </si>
  <si>
    <t>Stabilization - Rock Bolt, All-Thread (Rolled-In) #8 Bar</t>
  </si>
  <si>
    <t>203.0013.1508</t>
  </si>
  <si>
    <t>Stabilization - Rock Bolt, All-Thread (Rolled-In) #8 Bar, 15ft</t>
  </si>
  <si>
    <t>203.0013.2008</t>
  </si>
  <si>
    <t>Stabilization - Rock Bolt, All-Thread (Rolled-In) #8 Bar, 20ft</t>
  </si>
  <si>
    <t>203.0013.2508</t>
  </si>
  <si>
    <t>Stabilization - Rock Bolt, All-Thread (Rolled-In) #8 Bar, 25ft</t>
  </si>
  <si>
    <t>203.0013.2511</t>
  </si>
  <si>
    <t>Stabilization - Rock Bolt, All-Thread (Rolled-In) #11 Bar, 25ft</t>
  </si>
  <si>
    <t>203.0013.3011</t>
  </si>
  <si>
    <t>Stabilization - Rock Bolt, All-Thread (Rolled-In) #11 Bar, 30ft</t>
  </si>
  <si>
    <t>203.0014.0000</t>
  </si>
  <si>
    <t>Stabilization - Rock Dowel</t>
  </si>
  <si>
    <t>203.0014.0004</t>
  </si>
  <si>
    <t>Stabilization - Rock Dowel #4 Bar</t>
  </si>
  <si>
    <t>203.0014.0006</t>
  </si>
  <si>
    <t>Stabilization - Rock Dowel #6 Bar</t>
  </si>
  <si>
    <t>203.0014.0008</t>
  </si>
  <si>
    <t>Stabilization - Rock Dowel #8 Bar</t>
  </si>
  <si>
    <t>203.0014.1008</t>
  </si>
  <si>
    <t>Stabilization - Rock Dowel, All-Thread (Rolled-In) #8 Dowel, 10ft</t>
  </si>
  <si>
    <t>203.0014.1508</t>
  </si>
  <si>
    <t>Stabilization - Rock Dowel, All-Thread (Rolled-In) #8 Dowel, 15ft</t>
  </si>
  <si>
    <t>203.0015.0000</t>
  </si>
  <si>
    <t>Stabilization - Shotcrete</t>
  </si>
  <si>
    <t>203.0016.0000</t>
  </si>
  <si>
    <t>Rockfall Mitigation - Rock Fence</t>
  </si>
  <si>
    <t>203.0017.0000</t>
  </si>
  <si>
    <t>Rockfall Mitigation - Wire Mesh</t>
  </si>
  <si>
    <t>203.0018.0000</t>
  </si>
  <si>
    <t>Rockfall Mitigation - Cable Mesh</t>
  </si>
  <si>
    <t>203.0019.0000</t>
  </si>
  <si>
    <t>203.0020.0000</t>
  </si>
  <si>
    <t>203.0021.0000</t>
  </si>
  <si>
    <t>203.2000.0000</t>
  </si>
  <si>
    <t>Air Convecting Embankment (ACE) Fill</t>
  </si>
  <si>
    <t>203.2001.0000</t>
  </si>
  <si>
    <t>203.2002.0000</t>
  </si>
  <si>
    <t>203.2003.0000</t>
  </si>
  <si>
    <t>Selected Material Modified, Type A</t>
  </si>
  <si>
    <t>203.2004.0000</t>
  </si>
  <si>
    <t>203.2005.0000</t>
  </si>
  <si>
    <t>Selected Material Modified,</t>
  </si>
  <si>
    <t>203.2006.0000</t>
  </si>
  <si>
    <t>203.2007.0000</t>
  </si>
  <si>
    <t>203.2008.0000</t>
  </si>
  <si>
    <t>Special Ditch</t>
  </si>
  <si>
    <t>203.2009.0000</t>
  </si>
  <si>
    <t>203.2010.0000</t>
  </si>
  <si>
    <t>Dewatering,</t>
  </si>
  <si>
    <t>203.2011.0000</t>
  </si>
  <si>
    <t>Material Site Reclamation</t>
  </si>
  <si>
    <t>203.2012.0000</t>
  </si>
  <si>
    <t>Disposal of Unsuitable Material</t>
  </si>
  <si>
    <t>203.2013.0000</t>
  </si>
  <si>
    <t>Contaminated Material Testing, Handling &amp; Disposal</t>
  </si>
  <si>
    <t>203.2014.0000</t>
  </si>
  <si>
    <t>Contaminated Material Handling</t>
  </si>
  <si>
    <t>203.2015.0000</t>
  </si>
  <si>
    <t>Contaminated Material Testing</t>
  </si>
  <si>
    <t>203.2016.0000</t>
  </si>
  <si>
    <t>Contaminated Material,</t>
  </si>
  <si>
    <t>203.2017.0000</t>
  </si>
  <si>
    <t>203.2018.0000</t>
  </si>
  <si>
    <t>Debris Removal/Excavation</t>
  </si>
  <si>
    <t>203.2019.0000</t>
  </si>
  <si>
    <t>203.2020.0000</t>
  </si>
  <si>
    <t>203.2020.000A</t>
  </si>
  <si>
    <t>Debris Removal</t>
  </si>
  <si>
    <t>203.2021.0000</t>
  </si>
  <si>
    <t>Settlement Platforms</t>
  </si>
  <si>
    <t>203.2022.0000</t>
  </si>
  <si>
    <t>Piezometers</t>
  </si>
  <si>
    <t>203.2023.0000</t>
  </si>
  <si>
    <t>Rockfall Mitigation,</t>
  </si>
  <si>
    <t>203.2023.000A</t>
  </si>
  <si>
    <t>Rockfall Mitigation, Wire Mesh</t>
  </si>
  <si>
    <t>203.2023.000B</t>
  </si>
  <si>
    <t>Rockfall Mitigation, Wire Mesh - Pinned</t>
  </si>
  <si>
    <t>203.2023.000C</t>
  </si>
  <si>
    <t>Rockfall Mitigation, Wire Mesh - Draped</t>
  </si>
  <si>
    <t>203.2023.000D</t>
  </si>
  <si>
    <t>Rockfall Mitigation, Attenuator</t>
  </si>
  <si>
    <t>203.2024.0000</t>
  </si>
  <si>
    <t>203.2025.0000</t>
  </si>
  <si>
    <t>203.2025.000A</t>
  </si>
  <si>
    <t>Rockfall Mitigation, Temporary Barrier Fence</t>
  </si>
  <si>
    <t>203.2026.0000</t>
  </si>
  <si>
    <t>203.2027.0000</t>
  </si>
  <si>
    <t>Stabilization,</t>
  </si>
  <si>
    <t>203.2028.0000</t>
  </si>
  <si>
    <t>203.2029.0000</t>
  </si>
  <si>
    <t>203.2029.000A</t>
  </si>
  <si>
    <t>Rockfall Mitigation, Cable Lashing</t>
  </si>
  <si>
    <t>203.2030.0000</t>
  </si>
  <si>
    <t>203.2031.0000</t>
  </si>
  <si>
    <t>203.2032.0000</t>
  </si>
  <si>
    <t>Pre-Blast Structure Survey</t>
  </si>
  <si>
    <t>203.2033.0000</t>
  </si>
  <si>
    <t>Stabilization - Rock Bolts</t>
  </si>
  <si>
    <t>203.2033.0008</t>
  </si>
  <si>
    <t>203.2033.0011</t>
  </si>
  <si>
    <t>Stabilization - Rock Bolt, All-Thread (Rolled-In) #11 Bar</t>
  </si>
  <si>
    <t>203.2034.0000</t>
  </si>
  <si>
    <t>203.2034.0008</t>
  </si>
  <si>
    <t>Stabilization - Rock Dowel, All-Thread (Rolled-In) #8 Dowel</t>
  </si>
  <si>
    <t>203.2035.0000</t>
  </si>
  <si>
    <t>Drain Hole</t>
  </si>
  <si>
    <t>203.2036.0000</t>
  </si>
  <si>
    <t>Temporary Access</t>
  </si>
  <si>
    <t>203.2037.0000</t>
  </si>
  <si>
    <t>Drainage Basin</t>
  </si>
  <si>
    <t>203.2038.0000</t>
  </si>
  <si>
    <t>Ditch Linear Grading</t>
  </si>
  <si>
    <t>203.2038.000A</t>
  </si>
  <si>
    <t>Select Grading</t>
  </si>
  <si>
    <t>203.2038.00B0</t>
  </si>
  <si>
    <t>Shoulder Grading</t>
  </si>
  <si>
    <t>203.2039.0000</t>
  </si>
  <si>
    <t>Detention Pond</t>
  </si>
  <si>
    <t>203.2039.000A</t>
  </si>
  <si>
    <t>Pond Liner</t>
  </si>
  <si>
    <t>203.2040.0000</t>
  </si>
  <si>
    <t>Check Dam</t>
  </si>
  <si>
    <t>203.2041.0000</t>
  </si>
  <si>
    <t>203.2041.0010</t>
  </si>
  <si>
    <t>203.2042.0000</t>
  </si>
  <si>
    <t>203.2043.0000</t>
  </si>
  <si>
    <t>Blasting Consultant</t>
  </si>
  <si>
    <t>203.2043.0001</t>
  </si>
  <si>
    <t>203.2044.0000</t>
  </si>
  <si>
    <t>203.2045.0000</t>
  </si>
  <si>
    <t>203.2046.0000</t>
  </si>
  <si>
    <t>203.2047.0000</t>
  </si>
  <si>
    <t>203.2048.0000</t>
  </si>
  <si>
    <t>Embankment</t>
  </si>
  <si>
    <t>203.2049.0000</t>
  </si>
  <si>
    <t>Contaminated Material Planning</t>
  </si>
  <si>
    <t>203.2050.0000</t>
  </si>
  <si>
    <t>Rockfall Mitigation, Slope Scaling</t>
  </si>
  <si>
    <t>203.2051.0000</t>
  </si>
  <si>
    <t>Rockfall Mitigation, Standby Slope Scaling</t>
  </si>
  <si>
    <t>203.2052.0000</t>
  </si>
  <si>
    <t>Additional Equipment, Labor and Materials</t>
  </si>
  <si>
    <t>203.2053.0000</t>
  </si>
  <si>
    <t>Emergency Vehicle Crossover</t>
  </si>
  <si>
    <t>203.2054.000A</t>
  </si>
  <si>
    <t>Embankment Improvements - Aggregate Columns</t>
  </si>
  <si>
    <t>203.2054.000B</t>
  </si>
  <si>
    <t>Embankment Improvements - Compaction Grouting</t>
  </si>
  <si>
    <t>203.2055.0000</t>
  </si>
  <si>
    <t>Standard Penetration Test (SPT)</t>
  </si>
  <si>
    <t>203.2056.0000</t>
  </si>
  <si>
    <t>Engineered Soil</t>
  </si>
  <si>
    <t>203.2057.0000</t>
  </si>
  <si>
    <t>Dewatering</t>
  </si>
  <si>
    <t>203.2058.0000</t>
  </si>
  <si>
    <t>203.2060.0000</t>
  </si>
  <si>
    <t>Asphaltic Layer Recycling</t>
  </si>
  <si>
    <t>203.2063.0000</t>
  </si>
  <si>
    <t>203.2070.0000</t>
  </si>
  <si>
    <t>Shot Rock,</t>
  </si>
  <si>
    <t>203.2075.0000</t>
  </si>
  <si>
    <t>203.2080.0000</t>
  </si>
  <si>
    <t>Rock Embankment Backfill</t>
  </si>
  <si>
    <t>203.2080.0010</t>
  </si>
  <si>
    <t>203.2090.0000</t>
  </si>
  <si>
    <t>Site Investigations,</t>
  </si>
  <si>
    <t>203.2091.0000</t>
  </si>
  <si>
    <t>203.2100.0000</t>
  </si>
  <si>
    <t>203.9998.0000</t>
  </si>
  <si>
    <t>Excavation and Embankment Added Costs</t>
  </si>
  <si>
    <t>203.9999.0000</t>
  </si>
  <si>
    <t>204.0001.0000</t>
  </si>
  <si>
    <t>Structure Excavation</t>
  </si>
  <si>
    <t>204.0002.0000</t>
  </si>
  <si>
    <t>204.0003.0000</t>
  </si>
  <si>
    <t>204.2001.0000</t>
  </si>
  <si>
    <t>Spot Repair Excavation</t>
  </si>
  <si>
    <t>204.2002.0000</t>
  </si>
  <si>
    <t>Embedment Material</t>
  </si>
  <si>
    <t>204.2003.0000</t>
  </si>
  <si>
    <t>204.2004.0000</t>
  </si>
  <si>
    <t>204.9998.0000</t>
  </si>
  <si>
    <t>Structure Excavation for Conduits and Minor Structures Added Costs</t>
  </si>
  <si>
    <t>204.9999.0000</t>
  </si>
  <si>
    <t>205.0001.0000</t>
  </si>
  <si>
    <t>Excavation for Structures</t>
  </si>
  <si>
    <t>205.0004.0000</t>
  </si>
  <si>
    <t>Porous Backfill Material</t>
  </si>
  <si>
    <t>205.0005.0000</t>
  </si>
  <si>
    <t>Controlled Low-Strength Material</t>
  </si>
  <si>
    <t>205.0005.000A</t>
  </si>
  <si>
    <t>Controlled Low-Strength Material, Type A</t>
  </si>
  <si>
    <t>205.0005.000B</t>
  </si>
  <si>
    <t>Controlled Low-Strength Material, Type B</t>
  </si>
  <si>
    <t>205.0006.0000</t>
  </si>
  <si>
    <t>Structural Fill</t>
  </si>
  <si>
    <t>205.0007.0000</t>
  </si>
  <si>
    <t>205.0008.0000</t>
  </si>
  <si>
    <t>205.0009.0000</t>
  </si>
  <si>
    <t>205.0010.0000</t>
  </si>
  <si>
    <t>205.2000.0000</t>
  </si>
  <si>
    <t>Cofferdam</t>
  </si>
  <si>
    <t>205.2001.0000</t>
  </si>
  <si>
    <t>Temporary Cofferdam</t>
  </si>
  <si>
    <t>205.2002.0000</t>
  </si>
  <si>
    <t>Sheeting, Shoring, and Bracing</t>
  </si>
  <si>
    <t>205.2005.0000</t>
  </si>
  <si>
    <t>205.9998.0000</t>
  </si>
  <si>
    <t>Excavation and Fill for Major Structures Added Costs</t>
  </si>
  <si>
    <t>205.9999.0000</t>
  </si>
  <si>
    <t>206.0001.0000</t>
  </si>
  <si>
    <t>206.9998.0000</t>
  </si>
  <si>
    <t>Filter Blanket Added Costs</t>
  </si>
  <si>
    <t>206.9999.0000</t>
  </si>
  <si>
    <t>210.2000.0000</t>
  </si>
  <si>
    <t>Dental Rock Excavation Per Drip Pan</t>
  </si>
  <si>
    <t>299.0001.0000</t>
  </si>
  <si>
    <t>Composite Road Construction</t>
  </si>
  <si>
    <t>299.0002.0000</t>
  </si>
  <si>
    <t>Stabilization and Protection</t>
  </si>
  <si>
    <t>299.2001.0000</t>
  </si>
  <si>
    <t>299.2002.0000</t>
  </si>
  <si>
    <t>299.2005.0000</t>
  </si>
  <si>
    <t>Site Preparation and Access,</t>
  </si>
  <si>
    <t>301.0001.00C1</t>
  </si>
  <si>
    <t>Aggregate Base Course, Grading C-1</t>
  </si>
  <si>
    <t>301.0002.00C1</t>
  </si>
  <si>
    <t>301.0002.00D1</t>
  </si>
  <si>
    <t>301.0003.00D1</t>
  </si>
  <si>
    <t>Aggregate Surface Course, Grading D-1</t>
  </si>
  <si>
    <t>301.0003.00F1</t>
  </si>
  <si>
    <t>Aggregate Surface Course, Grading F-1</t>
  </si>
  <si>
    <t>301.0004.00D1</t>
  </si>
  <si>
    <t>301.0004.00E1</t>
  </si>
  <si>
    <t>301.0004.00F1</t>
  </si>
  <si>
    <t>301.2001.00C1</t>
  </si>
  <si>
    <t>Aggregate Base Course, Grading C-1 (Shouldering)</t>
  </si>
  <si>
    <t>301.2001.00D1</t>
  </si>
  <si>
    <t>Aggregate Base Course, Grading D-1 (Shouldering)</t>
  </si>
  <si>
    <t>301.2001.0CD1</t>
  </si>
  <si>
    <t>Aggregate Base Course, Grading D-1, Area C</t>
  </si>
  <si>
    <t>301.2001.0DD1</t>
  </si>
  <si>
    <t>Aggregate Base Course, Grading D-1, Area D</t>
  </si>
  <si>
    <t>301.2002.00C1</t>
  </si>
  <si>
    <t>301.2002.00D1</t>
  </si>
  <si>
    <t>301.2003.00E1</t>
  </si>
  <si>
    <t>301.2003.00F1</t>
  </si>
  <si>
    <t>301.2004.0000</t>
  </si>
  <si>
    <t>2 Inch Minus Shot Rock/Base Course</t>
  </si>
  <si>
    <t>301.2005.0000</t>
  </si>
  <si>
    <t>Surface Course,</t>
  </si>
  <si>
    <t>301.2006.00D1</t>
  </si>
  <si>
    <t>301.2007.0000</t>
  </si>
  <si>
    <t>301.2010.00D1</t>
  </si>
  <si>
    <t>Temporary Aggregate base Course, Grading D-1</t>
  </si>
  <si>
    <t>301.2020.0000</t>
  </si>
  <si>
    <t>Aggregate Base Course,</t>
  </si>
  <si>
    <t>301.9998.0000</t>
  </si>
  <si>
    <t>Aggregate Base and Surface Course Added Costs</t>
  </si>
  <si>
    <t>301.9999.0000</t>
  </si>
  <si>
    <t>302.0001.0000</t>
  </si>
  <si>
    <t>Aggregate for Subgrade Modification</t>
  </si>
  <si>
    <t>302.0002.0000</t>
  </si>
  <si>
    <t>302.0003.0000</t>
  </si>
  <si>
    <t>Processing for Subgrade Modification</t>
  </si>
  <si>
    <t>302.0004.0000</t>
  </si>
  <si>
    <t>MILE</t>
  </si>
  <si>
    <t>302.2000.0000</t>
  </si>
  <si>
    <t>302.9998.0000</t>
  </si>
  <si>
    <t>Subgrade Modification Added Costs</t>
  </si>
  <si>
    <t>302.9999.0000</t>
  </si>
  <si>
    <t>303.0001.0000</t>
  </si>
  <si>
    <t>Reconditioning</t>
  </si>
  <si>
    <t>303.0002.0000</t>
  </si>
  <si>
    <t>303.0003.0000</t>
  </si>
  <si>
    <t>303.2000.0000</t>
  </si>
  <si>
    <t>Linear Grading</t>
  </si>
  <si>
    <t>303.2001.0000</t>
  </si>
  <si>
    <t>303.2002.0000</t>
  </si>
  <si>
    <t>Ditch Reconditioning</t>
  </si>
  <si>
    <t>303.2003.0000</t>
  </si>
  <si>
    <t>303.2004.0000</t>
  </si>
  <si>
    <t>303.9998.0000</t>
  </si>
  <si>
    <t>Reconditioning Added Costs</t>
  </si>
  <si>
    <t>303.9999.0000</t>
  </si>
  <si>
    <t>304.0001.000A</t>
  </si>
  <si>
    <t>Subbase, Grading A</t>
  </si>
  <si>
    <t>304.0001.000B</t>
  </si>
  <si>
    <t>Subbase, Grading B</t>
  </si>
  <si>
    <t>304.0001.000C</t>
  </si>
  <si>
    <t>Subbase, Grading C</t>
  </si>
  <si>
    <t>304.0001.000D</t>
  </si>
  <si>
    <t>Subbase, Grading D</t>
  </si>
  <si>
    <t>304.0001.000E</t>
  </si>
  <si>
    <t>Subbase, Grading E</t>
  </si>
  <si>
    <t>304.0001.000F</t>
  </si>
  <si>
    <t>Subbase, Grading F</t>
  </si>
  <si>
    <t>304.0002.000A</t>
  </si>
  <si>
    <t>304.0002.000B</t>
  </si>
  <si>
    <t>304.0002.000C</t>
  </si>
  <si>
    <t>304.0002.000D</t>
  </si>
  <si>
    <t>304.0002.000E</t>
  </si>
  <si>
    <t>304.0002.000F</t>
  </si>
  <si>
    <t>304.0003.000A</t>
  </si>
  <si>
    <t>304.0003.000B</t>
  </si>
  <si>
    <t>304.0003.000C</t>
  </si>
  <si>
    <t>304.0003.000D</t>
  </si>
  <si>
    <t>304.0003.000E</t>
  </si>
  <si>
    <t>304.0003.000F</t>
  </si>
  <si>
    <t>304.2000.0000</t>
  </si>
  <si>
    <t>Subbase, Grading</t>
  </si>
  <si>
    <t>304.2000.000F</t>
  </si>
  <si>
    <t>304.2001.000F</t>
  </si>
  <si>
    <t>304.2003.000F</t>
  </si>
  <si>
    <t>304.9998.0000</t>
  </si>
  <si>
    <t>Subbase Added Costs</t>
  </si>
  <si>
    <t>304.9999.0000</t>
  </si>
  <si>
    <t>305.0001.301C</t>
  </si>
  <si>
    <t>Stockpiled Material Section 301, Grading C-1</t>
  </si>
  <si>
    <t>305.0001.301D</t>
  </si>
  <si>
    <t>Stockpiled Material Section 301, Grading D-1</t>
  </si>
  <si>
    <t>305.0001.301E</t>
  </si>
  <si>
    <t>Stockpiled Material Section 301, Grading E-1</t>
  </si>
  <si>
    <t>305.0001.301F</t>
  </si>
  <si>
    <t>Stockpiled Material Section 301, Grading F-1</t>
  </si>
  <si>
    <t>305.0001.3020</t>
  </si>
  <si>
    <t>Stockpiled Material Section 302</t>
  </si>
  <si>
    <t>305.0001.304A</t>
  </si>
  <si>
    <t>Stockpiled Material Section 304, Grading A</t>
  </si>
  <si>
    <t>305.0001.304B</t>
  </si>
  <si>
    <t>Stockpiled Material Section 304, Grading B</t>
  </si>
  <si>
    <t>305.0001.304C</t>
  </si>
  <si>
    <t>Stockpiled Material Section 304, Grading C</t>
  </si>
  <si>
    <t>305.0001.304D</t>
  </si>
  <si>
    <t>Stockpiled Material Section 304, Grading D</t>
  </si>
  <si>
    <t>305.0001.304E</t>
  </si>
  <si>
    <t>Stockpiled Material Section 304, Grading E</t>
  </si>
  <si>
    <t>305.0001.304F</t>
  </si>
  <si>
    <t>Stockpiled Material Section 304, Grading F</t>
  </si>
  <si>
    <t>305.0002.301C</t>
  </si>
  <si>
    <t>305.0002.301D</t>
  </si>
  <si>
    <t>305.0002.301E</t>
  </si>
  <si>
    <t>305.0002.301F</t>
  </si>
  <si>
    <t>305.0002.3020</t>
  </si>
  <si>
    <t>305.0002.304A</t>
  </si>
  <si>
    <t>305.0002.304B</t>
  </si>
  <si>
    <t>305.0002.304C</t>
  </si>
  <si>
    <t>305.0002.304D</t>
  </si>
  <si>
    <t>305.0002.304E</t>
  </si>
  <si>
    <t>305.0002.304F</t>
  </si>
  <si>
    <t>305.0003.301C</t>
  </si>
  <si>
    <t>305.0003.301D</t>
  </si>
  <si>
    <t>305.0003.301E</t>
  </si>
  <si>
    <t>305.0003.301F</t>
  </si>
  <si>
    <t>305.0003.3020</t>
  </si>
  <si>
    <t>305.0003.304A</t>
  </si>
  <si>
    <t>305.0003.304B</t>
  </si>
  <si>
    <t>305.0003.304C</t>
  </si>
  <si>
    <t>305.0003.304D</t>
  </si>
  <si>
    <t>305.0003.304E</t>
  </si>
  <si>
    <t>305.0003.304F</t>
  </si>
  <si>
    <t>305.0004.301C</t>
  </si>
  <si>
    <t>305.0004.301D</t>
  </si>
  <si>
    <t>305.0004.301E</t>
  </si>
  <si>
    <t>305.0004.301F</t>
  </si>
  <si>
    <t>305.0004.3020</t>
  </si>
  <si>
    <t>305.0004.304A</t>
  </si>
  <si>
    <t>305.0004.304B</t>
  </si>
  <si>
    <t>305.0004.304C</t>
  </si>
  <si>
    <t>305.0004.304D</t>
  </si>
  <si>
    <t>305.0004.304E</t>
  </si>
  <si>
    <t>305.0004.304F</t>
  </si>
  <si>
    <t>305.2000.0000</t>
  </si>
  <si>
    <t>Stockpiled Material,</t>
  </si>
  <si>
    <t>305.2000.0010</t>
  </si>
  <si>
    <t>305.9998.0000</t>
  </si>
  <si>
    <t>Stockpiled Material Added Costs</t>
  </si>
  <si>
    <t>305.9999.0000</t>
  </si>
  <si>
    <t>306.0002.0000</t>
  </si>
  <si>
    <t>Asphalt Binder, Grade PG 52E-40</t>
  </si>
  <si>
    <t>306.0002.5228</t>
  </si>
  <si>
    <t>Asphalt Binder, Grade PG 52-28</t>
  </si>
  <si>
    <t>306.0002.5234</t>
  </si>
  <si>
    <t>Asphalt Binder, Grade PG 52-34</t>
  </si>
  <si>
    <t>Asphalt Binder, Grade PG 52-40</t>
  </si>
  <si>
    <t>306.0002.5828</t>
  </si>
  <si>
    <t>Asphalt Binder, Grade PG 58-28</t>
  </si>
  <si>
    <t>306.0002.5834</t>
  </si>
  <si>
    <t>Asphalt Binder, Grade PG 58-34</t>
  </si>
  <si>
    <t>306.0002.5840</t>
  </si>
  <si>
    <t>Asphalt Binder, Grade PG 58-40</t>
  </si>
  <si>
    <t>306.0002.6428</t>
  </si>
  <si>
    <t>Asphalt Binder, Grade PG 64-28</t>
  </si>
  <si>
    <t>306.0002.6434</t>
  </si>
  <si>
    <t>Asphalt Binder, Grade PG 64-34</t>
  </si>
  <si>
    <t>306.0002.6440</t>
  </si>
  <si>
    <t>Asphalt Binder, Grade PG 64-40</t>
  </si>
  <si>
    <t>306.0003.0000</t>
  </si>
  <si>
    <t>Anti-Strip Additive</t>
  </si>
  <si>
    <t>306.2000.0000</t>
  </si>
  <si>
    <t>306.2001.001A</t>
  </si>
  <si>
    <t>ATB, Price Adjustment, Type I; Class A</t>
  </si>
  <si>
    <t>306.2001.001B</t>
  </si>
  <si>
    <t>ATB, Price Adjustment, Type I; Class B</t>
  </si>
  <si>
    <t>306.2001.002A</t>
  </si>
  <si>
    <t>ATB, Price Adjustment, Type II; Class A</t>
  </si>
  <si>
    <t>306.2001.002B</t>
  </si>
  <si>
    <t>ATB, Price Adjustment, Type II; Class B</t>
  </si>
  <si>
    <t>306.2001.003A</t>
  </si>
  <si>
    <t>ATB, Price Adjustment, Type III; Class A</t>
  </si>
  <si>
    <t>306.2001.003B</t>
  </si>
  <si>
    <t>ATB, Price Adjustment, Type III; Class B</t>
  </si>
  <si>
    <t>306.2002.0000</t>
  </si>
  <si>
    <t>Asphalt Material Price Adjustment</t>
  </si>
  <si>
    <t>306.2003.0000</t>
  </si>
  <si>
    <t>Repair Roadway Pavement - Unstable, Raveling</t>
  </si>
  <si>
    <t>306.2004.0000</t>
  </si>
  <si>
    <t>Repair Roadway Pavement - Pothole</t>
  </si>
  <si>
    <t>306.2010.0000</t>
  </si>
  <si>
    <t>ATB, NR</t>
  </si>
  <si>
    <t>306.9998.0000</t>
  </si>
  <si>
    <t>Asphalt Treated Base Course Added Costs</t>
  </si>
  <si>
    <t>306.9999.0000</t>
  </si>
  <si>
    <t>307.0001.0000</t>
  </si>
  <si>
    <t>EATB</t>
  </si>
  <si>
    <t>307.0002.CMS2</t>
  </si>
  <si>
    <t>Emulsified Asphalt, Type CMS-2</t>
  </si>
  <si>
    <t>307.0002.CRS2</t>
  </si>
  <si>
    <t>Emulsified Asphalt, Type CRS-2</t>
  </si>
  <si>
    <t>307.0002.CSS1</t>
  </si>
  <si>
    <t>Emulsified Asphalt, Type CSS-1</t>
  </si>
  <si>
    <t>307.0002.HF2S</t>
  </si>
  <si>
    <t>Emulsified Asphalt, Type HFMS-2S</t>
  </si>
  <si>
    <t>307.0002.HFM2</t>
  </si>
  <si>
    <t>Emulsified Asphalt, Type HFMS-2</t>
  </si>
  <si>
    <t>307.0002.M250</t>
  </si>
  <si>
    <t>Emulsified Asphalt, Type MC-250</t>
  </si>
  <si>
    <t>307.0002.MC30</t>
  </si>
  <si>
    <t>Emulsified Asphalt, Type MC-30</t>
  </si>
  <si>
    <t>307.0002.R800</t>
  </si>
  <si>
    <t>Emulsified Asphalt, Type RC-800</t>
  </si>
  <si>
    <t>307.0002.STE1</t>
  </si>
  <si>
    <t>Emulsified Asphalt, Type STE-1</t>
  </si>
  <si>
    <t>307.0003.0002</t>
  </si>
  <si>
    <t>EATB, 2 in. thick</t>
  </si>
  <si>
    <t>307.0003.0003</t>
  </si>
  <si>
    <t>EATB, 3 in. thick</t>
  </si>
  <si>
    <t>307.0003.0004</t>
  </si>
  <si>
    <t>EATB, 4 in. thick</t>
  </si>
  <si>
    <t>307.0003.0005</t>
  </si>
  <si>
    <t>EATB, 5 in. thick</t>
  </si>
  <si>
    <t>307.0003.0006</t>
  </si>
  <si>
    <t>EATB, 6 in. thick</t>
  </si>
  <si>
    <t>307.9998.0000</t>
  </si>
  <si>
    <t>Emulsified Asphalt Base Course Added Costs</t>
  </si>
  <si>
    <t>307.9999.0000</t>
  </si>
  <si>
    <t>308.0001.0000</t>
  </si>
  <si>
    <t>Crushed Asphalt Base Course</t>
  </si>
  <si>
    <t>308.0002.0000</t>
  </si>
  <si>
    <t>CSS-1 for Asphalt Base Course</t>
  </si>
  <si>
    <t>308.0003.0000</t>
  </si>
  <si>
    <t>308.0004.0000</t>
  </si>
  <si>
    <t>308.2000.0000</t>
  </si>
  <si>
    <t>308.2001.0000</t>
  </si>
  <si>
    <t>Removal of Asphalt or Crushed Asphalt</t>
  </si>
  <si>
    <t>308.2002.0000</t>
  </si>
  <si>
    <t>308.2003.0000</t>
  </si>
  <si>
    <t>308.2004.0000</t>
  </si>
  <si>
    <t>Portland Cement for Crushed Asphalt Base Course</t>
  </si>
  <si>
    <t>308.2005.0000</t>
  </si>
  <si>
    <t>308.9998.0000</t>
  </si>
  <si>
    <t>Crushed Asphalt Base Course Added Costs</t>
  </si>
  <si>
    <t>308.9999.0000</t>
  </si>
  <si>
    <t>318.2000.0000</t>
  </si>
  <si>
    <t>Foamed Asphalt Stabilized Base Course</t>
  </si>
  <si>
    <t>318.2001.5228</t>
  </si>
  <si>
    <t>318.2002.0001</t>
  </si>
  <si>
    <t>Portland Cement, Type I</t>
  </si>
  <si>
    <t>318.2002.0002</t>
  </si>
  <si>
    <t>Portland Cement, Type II</t>
  </si>
  <si>
    <t>318.2002.0012</t>
  </si>
  <si>
    <t>Portland Cement, Type I or II</t>
  </si>
  <si>
    <t>318.2003.0000</t>
  </si>
  <si>
    <t>Foamed Asphalt Technician</t>
  </si>
  <si>
    <t>318.2004.0000</t>
  </si>
  <si>
    <t>319.2000.0000</t>
  </si>
  <si>
    <t>Soil Cement Mixing</t>
  </si>
  <si>
    <t>319.2001.0000</t>
  </si>
  <si>
    <t>Soil Cement Base Course</t>
  </si>
  <si>
    <t>319.2002.0000</t>
  </si>
  <si>
    <t>Portland Cement</t>
  </si>
  <si>
    <t>401.0001.001A</t>
  </si>
  <si>
    <t>HMA, Type I; Class A</t>
  </si>
  <si>
    <t>401.0001.001B</t>
  </si>
  <si>
    <t>HMA, Type I; Class B</t>
  </si>
  <si>
    <t>401.0001.002B</t>
  </si>
  <si>
    <t>HMA, Type II; Class B</t>
  </si>
  <si>
    <t>401.0001.003A</t>
  </si>
  <si>
    <t>HMA, Type III; Class A</t>
  </si>
  <si>
    <t>401.0001.003B</t>
  </si>
  <si>
    <t>HMA, Type III; Class B</t>
  </si>
  <si>
    <t>401.0002.004B</t>
  </si>
  <si>
    <t>HMA, Leveling Course, Type IV; Class B</t>
  </si>
  <si>
    <t>LnSt</t>
  </si>
  <si>
    <t>401.0003.003A</t>
  </si>
  <si>
    <t>HMA, Leveling Course, Type III; Class A</t>
  </si>
  <si>
    <t>401.0003.003B</t>
  </si>
  <si>
    <t>HMA, Leveling Course, Type III; Class B</t>
  </si>
  <si>
    <t>401.0003.004B</t>
  </si>
  <si>
    <t>401.0004.0000</t>
  </si>
  <si>
    <t>401.0004.5228</t>
  </si>
  <si>
    <t>401.0004.5234</t>
  </si>
  <si>
    <t>401.0004.5828</t>
  </si>
  <si>
    <t>401.0004.5834</t>
  </si>
  <si>
    <t>401.0004.5840</t>
  </si>
  <si>
    <t>401.0004.6428</t>
  </si>
  <si>
    <t>401.0004.6434</t>
  </si>
  <si>
    <t>401.0004.6440</t>
  </si>
  <si>
    <t>401.0005.001A</t>
  </si>
  <si>
    <t>HMA, Temporary, Type I; Class A</t>
  </si>
  <si>
    <t>401.0005.001B</t>
  </si>
  <si>
    <t>HMA, Temporary, Type I; Class B</t>
  </si>
  <si>
    <t>401.0005.002A</t>
  </si>
  <si>
    <t>HMA, Temporary, Type II; Class A</t>
  </si>
  <si>
    <t>401.0005.002B</t>
  </si>
  <si>
    <t>HMA, Temporary, Type II; Class B</t>
  </si>
  <si>
    <t>401.0005.003A</t>
  </si>
  <si>
    <t>HMA, Temporary, Type III; Class A</t>
  </si>
  <si>
    <t>401.0005.003B</t>
  </si>
  <si>
    <t>HMA, Temporary, Type III; Class B</t>
  </si>
  <si>
    <t>401.0005.004B</t>
  </si>
  <si>
    <t>HMA, Temporary, Type IV; Class B</t>
  </si>
  <si>
    <t>401.0006.001A</t>
  </si>
  <si>
    <t>401.0006.001B</t>
  </si>
  <si>
    <t>401.0006.002A</t>
  </si>
  <si>
    <t>401.0006.002B</t>
  </si>
  <si>
    <t>401.0006.003A</t>
  </si>
  <si>
    <t>401.0006.003B</t>
  </si>
  <si>
    <t>401.0007.0000</t>
  </si>
  <si>
    <t>Liquid Anti-Strip Additive</t>
  </si>
  <si>
    <t>401.0008.000C</t>
  </si>
  <si>
    <t>HMA Price Adjustment, Class C</t>
  </si>
  <si>
    <t>401.0008.001A</t>
  </si>
  <si>
    <t>HMA Price Adjustment, Type I; Class A</t>
  </si>
  <si>
    <t>401.0008.001B</t>
  </si>
  <si>
    <t>HMA Price Adjustment, Type I; Class B</t>
  </si>
  <si>
    <t>401.0008.002A</t>
  </si>
  <si>
    <t>HMA Price Adjustment, Type II; Class A</t>
  </si>
  <si>
    <t>401.0008.002B</t>
  </si>
  <si>
    <t>HMA Price Adjustment, Type II; Class B</t>
  </si>
  <si>
    <t>401.0008.003A</t>
  </si>
  <si>
    <t>HMA Price Adjustment, Type III; Class A</t>
  </si>
  <si>
    <t>401.0008.003B</t>
  </si>
  <si>
    <t>HMA Price Adjustment, Type III; Class B</t>
  </si>
  <si>
    <t>401.0009.0000</t>
  </si>
  <si>
    <t>Longitudinal Joint Density Price Adjustment</t>
  </si>
  <si>
    <t>401.0010.0001</t>
  </si>
  <si>
    <t>Pavement Smoothness Price Adjustment, Method 1</t>
  </si>
  <si>
    <t>401.0010.0002</t>
  </si>
  <si>
    <t>Pavement Smoothness Price Adjustment, Method 2</t>
  </si>
  <si>
    <t>401.0011.000C</t>
  </si>
  <si>
    <t>HMA, Driveway, Class C</t>
  </si>
  <si>
    <t>401.0011.001A</t>
  </si>
  <si>
    <t>HMA, Driveway, Type I; Class A</t>
  </si>
  <si>
    <t>401.0011.001B</t>
  </si>
  <si>
    <t>HMA, Driveway, Type I; Class B</t>
  </si>
  <si>
    <t>401.0011.002A</t>
  </si>
  <si>
    <t>HMA, Driveway, Type II; Class A</t>
  </si>
  <si>
    <t>401.0011.002B</t>
  </si>
  <si>
    <t>HMA, Driveway, Type II; Class B</t>
  </si>
  <si>
    <t>401.0011.003A</t>
  </si>
  <si>
    <t>HMA, Driveway, Type III; Class A</t>
  </si>
  <si>
    <t>401.0011.003B</t>
  </si>
  <si>
    <t>HMA, Driveway, Type III; Class B</t>
  </si>
  <si>
    <t>401.0012.000C</t>
  </si>
  <si>
    <t>401.0012.001A</t>
  </si>
  <si>
    <t>401.0012.001B</t>
  </si>
  <si>
    <t>401.0012.002A</t>
  </si>
  <si>
    <t>401.0012.002B</t>
  </si>
  <si>
    <t>401.0012.003A</t>
  </si>
  <si>
    <t>401.0012.003B</t>
  </si>
  <si>
    <t>401.0013.0000</t>
  </si>
  <si>
    <t>Job Mix Design</t>
  </si>
  <si>
    <t>401.0014.0000</t>
  </si>
  <si>
    <t>Joint Adhesive</t>
  </si>
  <si>
    <t>401.0015.0000</t>
  </si>
  <si>
    <t>401.0016.0000</t>
  </si>
  <si>
    <t>Crack Repair</t>
  </si>
  <si>
    <t>401.0017.0000</t>
  </si>
  <si>
    <t>Prelevel for Ruts, Delaminations, and Depressions</t>
  </si>
  <si>
    <t>401.0018.0000</t>
  </si>
  <si>
    <t>Repair Unstable Pavement</t>
  </si>
  <si>
    <t>401.2000.0000</t>
  </si>
  <si>
    <t>Banding and Patching</t>
  </si>
  <si>
    <t>401.2001.000C</t>
  </si>
  <si>
    <t>HMA, Class C</t>
  </si>
  <si>
    <t>401.2001.001A</t>
  </si>
  <si>
    <t>401.2001.001B</t>
  </si>
  <si>
    <t>401.2001.002A</t>
  </si>
  <si>
    <t>401.2001.002B</t>
  </si>
  <si>
    <t>401.2001.003A</t>
  </si>
  <si>
    <t>401.2001.003B</t>
  </si>
  <si>
    <t>401.2001.00ER</t>
  </si>
  <si>
    <t>HMA, Emergency Repairs</t>
  </si>
  <si>
    <t>401.2001.02HA</t>
  </si>
  <si>
    <t>HMA, Type IIH; Class A</t>
  </si>
  <si>
    <t>401.2001.04HA</t>
  </si>
  <si>
    <t>HMA, Type IVH; Class A</t>
  </si>
  <si>
    <t>401.2002.002A</t>
  </si>
  <si>
    <t>HMA, Leveling Course, Type II, Class A</t>
  </si>
  <si>
    <t>401.2002.002B</t>
  </si>
  <si>
    <t>HMA, Leveling Course, Type II, Class B</t>
  </si>
  <si>
    <t>401.2002.003A</t>
  </si>
  <si>
    <t>HMA, Leveling Course, Type III, Class A</t>
  </si>
  <si>
    <t>401.2002.003B</t>
  </si>
  <si>
    <t>HMA, Leveling Course, Type III, Class B</t>
  </si>
  <si>
    <t>401.2003.0000</t>
  </si>
  <si>
    <t>Pavement Repair</t>
  </si>
  <si>
    <t>401.2008.02HA</t>
  </si>
  <si>
    <t>HMA Price Adjustment, Type IIH; Class A</t>
  </si>
  <si>
    <t>401.2008.04HA</t>
  </si>
  <si>
    <t>HMA Price Adjustment, Type IVH; Class A</t>
  </si>
  <si>
    <t>401.2010.0000</t>
  </si>
  <si>
    <t>HMA, Sidewalks and Paths</t>
  </si>
  <si>
    <t>401.2021.0000</t>
  </si>
  <si>
    <t>Asphalt Binder Price Adjustment</t>
  </si>
  <si>
    <t>401.2023.0000</t>
  </si>
  <si>
    <t>Temporary Paving</t>
  </si>
  <si>
    <t>401.2025.0000</t>
  </si>
  <si>
    <t>HMA Changes</t>
  </si>
  <si>
    <t>401.9998.0000</t>
  </si>
  <si>
    <t>Hot Mix Asphalt Pavement Added Costs</t>
  </si>
  <si>
    <t>401.9999.0000</t>
  </si>
  <si>
    <t>402.0001.STE1</t>
  </si>
  <si>
    <t>STE-1 Asphalt for Tack Coat</t>
  </si>
  <si>
    <t>402.0002.STE1</t>
  </si>
  <si>
    <t>402.9998.0000</t>
  </si>
  <si>
    <t>Tack Coat Added Costs</t>
  </si>
  <si>
    <t>402.9999.0000</t>
  </si>
  <si>
    <t>403.0001.MC30</t>
  </si>
  <si>
    <t>MC-30 Liquid Asphalt for Prime Coat</t>
  </si>
  <si>
    <t>403.0002.CSS1</t>
  </si>
  <si>
    <t>CSS-1 Emulsified Asphalt for Prime Coat</t>
  </si>
  <si>
    <t>403.9998.0000</t>
  </si>
  <si>
    <t>Prime Coat Added Costs</t>
  </si>
  <si>
    <t>403.9999.0000</t>
  </si>
  <si>
    <t>404.0001.0000</t>
  </si>
  <si>
    <t>Asphalt for Seal Coat,</t>
  </si>
  <si>
    <t>404.0002.0000</t>
  </si>
  <si>
    <t>Seal Coat Aggregate,</t>
  </si>
  <si>
    <t>404.0003.0000</t>
  </si>
  <si>
    <t>404.2000.0000</t>
  </si>
  <si>
    <t>Cut-Back Asphalt Sand Seal</t>
  </si>
  <si>
    <t>404.2001.0000</t>
  </si>
  <si>
    <t>Emulsified Asphalt Sand Seal</t>
  </si>
  <si>
    <t>404.2002.0000</t>
  </si>
  <si>
    <t>404.9998.0000</t>
  </si>
  <si>
    <t>Seal Coat Added Costs</t>
  </si>
  <si>
    <t>404.9999.0000</t>
  </si>
  <si>
    <t>405.0001.0000</t>
  </si>
  <si>
    <t>Asphalt for Surface Treatment,</t>
  </si>
  <si>
    <t>405.0002.000A</t>
  </si>
  <si>
    <t>Aggregate for Surface Treatment, Grading A</t>
  </si>
  <si>
    <t>405.0002.000B</t>
  </si>
  <si>
    <t>Aggregate for Surface Treatment, Grading B</t>
  </si>
  <si>
    <t>405.0002.000C</t>
  </si>
  <si>
    <t>Aggregate for Surface Treatment, Grading C</t>
  </si>
  <si>
    <t>405.0002.000D</t>
  </si>
  <si>
    <t>Aggregate for Surface Treatment, Grading D</t>
  </si>
  <si>
    <t>405.0002.000E</t>
  </si>
  <si>
    <t>Aggregate for Surface Treatment, Grading E</t>
  </si>
  <si>
    <t>405.0002.000F</t>
  </si>
  <si>
    <t>Aggregate for Surface Treatment, Grading F</t>
  </si>
  <si>
    <t>405.0002.000G</t>
  </si>
  <si>
    <t>Aggregate for Surface Treatment, Grading G</t>
  </si>
  <si>
    <t>405.0003.0000</t>
  </si>
  <si>
    <t>Asphalt for Surface Treatment</t>
  </si>
  <si>
    <t>405.0004.000A</t>
  </si>
  <si>
    <t>405.0004.000B</t>
  </si>
  <si>
    <t>405.0004.000C</t>
  </si>
  <si>
    <t>405.0004.000D</t>
  </si>
  <si>
    <t>405.0004.000E</t>
  </si>
  <si>
    <t>405.0004.000F</t>
  </si>
  <si>
    <t>405.0004.000G</t>
  </si>
  <si>
    <t>405.2000.0000</t>
  </si>
  <si>
    <t>High Friction Surface Treatment (HFST)</t>
  </si>
  <si>
    <t>405.2001.0000</t>
  </si>
  <si>
    <t>Double B/E Chip AST</t>
  </si>
  <si>
    <t>405.2002.0000</t>
  </si>
  <si>
    <t>Double B/C Chip AST</t>
  </si>
  <si>
    <t>405.2003.0000</t>
  </si>
  <si>
    <t>Surface Treatment,</t>
  </si>
  <si>
    <t>405.2004.000B</t>
  </si>
  <si>
    <t>405.2004.000E</t>
  </si>
  <si>
    <t>405.2005.0000</t>
  </si>
  <si>
    <t>Single E Chip AST</t>
  </si>
  <si>
    <t>405.9998.0000</t>
  </si>
  <si>
    <t>Surface Treatment Added Costs</t>
  </si>
  <si>
    <t>405.9999.0000</t>
  </si>
  <si>
    <t>406.0001.0000</t>
  </si>
  <si>
    <t>406.0003.0000</t>
  </si>
  <si>
    <t>406.0004.0000</t>
  </si>
  <si>
    <t>406.0005.0000</t>
  </si>
  <si>
    <t>Rumble Strips, Shoulders</t>
  </si>
  <si>
    <t>406.0006.0000</t>
  </si>
  <si>
    <t>406.0007.0000</t>
  </si>
  <si>
    <t>406.0008.0000</t>
  </si>
  <si>
    <t>406.0009.0000</t>
  </si>
  <si>
    <t>Rumble Strips, Centerline</t>
  </si>
  <si>
    <t>406.0010.0000</t>
  </si>
  <si>
    <t>406.0011.0000</t>
  </si>
  <si>
    <t>406.0012.0000</t>
  </si>
  <si>
    <t>406.2000.0000</t>
  </si>
  <si>
    <t>Sweeping and Disposal of Millings</t>
  </si>
  <si>
    <t>406.2001.0000</t>
  </si>
  <si>
    <t>Sweeping and Disposal of Millings, Shoulders</t>
  </si>
  <si>
    <t>406.2002.0000</t>
  </si>
  <si>
    <t>Sweeping and Disposal of Millings, Centerline</t>
  </si>
  <si>
    <t>406.9998.0000</t>
  </si>
  <si>
    <t>Rumble Strips Added Costs</t>
  </si>
  <si>
    <t>406.9999.0000</t>
  </si>
  <si>
    <t>407.2000.0000</t>
  </si>
  <si>
    <t>Crack Sealing</t>
  </si>
  <si>
    <t>407.2001.0000</t>
  </si>
  <si>
    <t>407.2001.0010</t>
  </si>
  <si>
    <t>407.2001.0020</t>
  </si>
  <si>
    <t>407.2002.0000</t>
  </si>
  <si>
    <t>Remove Crack Sealant Debris</t>
  </si>
  <si>
    <t>407.2003.0000</t>
  </si>
  <si>
    <t>Recycled Asphalt Product Surface</t>
  </si>
  <si>
    <t>407.2003.0010</t>
  </si>
  <si>
    <t>407.2004.00A0</t>
  </si>
  <si>
    <t>407.2004.00B0</t>
  </si>
  <si>
    <t>Crack Repair - Wide</t>
  </si>
  <si>
    <t>407.2004.00C0</t>
  </si>
  <si>
    <t>Crack Repair - Plane and Patch</t>
  </si>
  <si>
    <t>407.2010.0000</t>
  </si>
  <si>
    <t>Asphalt Repair</t>
  </si>
  <si>
    <t>408.2001.000A</t>
  </si>
  <si>
    <t>HMA, SP; Type A</t>
  </si>
  <si>
    <t>408.2001.000B</t>
  </si>
  <si>
    <t>HMA, SP; Type B</t>
  </si>
  <si>
    <t>408.2001.000C</t>
  </si>
  <si>
    <t>HMA, SP; Type C</t>
  </si>
  <si>
    <t>408.2001.000V</t>
  </si>
  <si>
    <t>HMA, Type V</t>
  </si>
  <si>
    <t>408.2001.00VH</t>
  </si>
  <si>
    <t>HMA, Type VH</t>
  </si>
  <si>
    <t>408.2002.000B</t>
  </si>
  <si>
    <t>HMA, Leveling Course, SP; Type B</t>
  </si>
  <si>
    <t>408.2002.000C</t>
  </si>
  <si>
    <t>HMA, Leveling Course, SP; Type C</t>
  </si>
  <si>
    <t>408.2003.000B</t>
  </si>
  <si>
    <t>408.2003.000C</t>
  </si>
  <si>
    <t>408.2004.5234</t>
  </si>
  <si>
    <t>408.2004.5240</t>
  </si>
  <si>
    <t>408.2004.5828</t>
  </si>
  <si>
    <t>408.2004.5834</t>
  </si>
  <si>
    <t>408.2004.5840</t>
  </si>
  <si>
    <t>408.2004.6428</t>
  </si>
  <si>
    <t>408.2004.6434</t>
  </si>
  <si>
    <t>408.2004.6440</t>
  </si>
  <si>
    <t>408.2005.000A</t>
  </si>
  <si>
    <t>HMA, Temporary, SP; Type A</t>
  </si>
  <si>
    <t>408.2005.000B</t>
  </si>
  <si>
    <t>HMA, Temporary, SP; Type B</t>
  </si>
  <si>
    <t>408.2005.000C</t>
  </si>
  <si>
    <t>HMA, Temporary, SP; Type C</t>
  </si>
  <si>
    <t>408.2006.000A</t>
  </si>
  <si>
    <t>408.2006.000B</t>
  </si>
  <si>
    <t>408.2006.000C</t>
  </si>
  <si>
    <t>408.2007.0000</t>
  </si>
  <si>
    <t>Liquid Anti-Strip Additives</t>
  </si>
  <si>
    <t>408.2008.000A</t>
  </si>
  <si>
    <t>HMA Price Adjustment, SP; Type A</t>
  </si>
  <si>
    <t>408.2008.000B</t>
  </si>
  <si>
    <t>HMA Price Adjustment, SP; Type B</t>
  </si>
  <si>
    <t>408.2008.000C</t>
  </si>
  <si>
    <t>HMA Price Adjustment, SP; Type C</t>
  </si>
  <si>
    <t>408.2008.000V</t>
  </si>
  <si>
    <t>HMA Price Adjustment, Type V</t>
  </si>
  <si>
    <t>408.2008.00VH</t>
  </si>
  <si>
    <t>HMA Price Adjustment, Type VH</t>
  </si>
  <si>
    <t>408.2009.0000</t>
  </si>
  <si>
    <t>408.2010.0001</t>
  </si>
  <si>
    <t>408.2010.0002</t>
  </si>
  <si>
    <t>408.2014.0000</t>
  </si>
  <si>
    <t>408.2015.0000</t>
  </si>
  <si>
    <t>408.2016.0000</t>
  </si>
  <si>
    <t>408.2017.0000</t>
  </si>
  <si>
    <t>408.2018.0000</t>
  </si>
  <si>
    <t>408.2020.00VF</t>
  </si>
  <si>
    <t>HMA, Fiber Reinforced, Type VF</t>
  </si>
  <si>
    <t>408.2021.0000</t>
  </si>
  <si>
    <t>408.2022.0000</t>
  </si>
  <si>
    <t>408.2023.0000</t>
  </si>
  <si>
    <t>HMA, SP; Type</t>
  </si>
  <si>
    <t>408.2024.0000</t>
  </si>
  <si>
    <t>408.9999.0000</t>
  </si>
  <si>
    <t>Hot Mix Asphalt Super Pavement Added Costs</t>
  </si>
  <si>
    <t>409.2000.0000</t>
  </si>
  <si>
    <t>Cold Mix Asphalt</t>
  </si>
  <si>
    <t>410.2000.0000</t>
  </si>
  <si>
    <t>Pavement Cold Planing</t>
  </si>
  <si>
    <t>410.2001.0000</t>
  </si>
  <si>
    <t>411.2000.0000</t>
  </si>
  <si>
    <t>Intelligent Compaction</t>
  </si>
  <si>
    <t>413.2000.0000</t>
  </si>
  <si>
    <t>Micro-Surfacing Emulsion</t>
  </si>
  <si>
    <t>413.2001.0000</t>
  </si>
  <si>
    <t>Micro-Surfacing Surface Course</t>
  </si>
  <si>
    <t>413.2002.0000</t>
  </si>
  <si>
    <t>Micro-Surfacing Rut Fill</t>
  </si>
  <si>
    <t>413.2003.0000</t>
  </si>
  <si>
    <t>Micro-Surfacing Scratch Course</t>
  </si>
  <si>
    <t>413.2004.0000</t>
  </si>
  <si>
    <t>Micro-Surfacing</t>
  </si>
  <si>
    <t>501.0002.0000</t>
  </si>
  <si>
    <t>Class A-A Concrete</t>
  </si>
  <si>
    <t>501.0004.0000</t>
  </si>
  <si>
    <t>501.0007.0000</t>
  </si>
  <si>
    <t>Precast Concrete Member,</t>
  </si>
  <si>
    <t>501.0009.0000</t>
  </si>
  <si>
    <t>Class DS Concrete,</t>
  </si>
  <si>
    <t>501.2001.0000</t>
  </si>
  <si>
    <t>Spall Repair</t>
  </si>
  <si>
    <t>501.2001.0001</t>
  </si>
  <si>
    <t>501.2002.0000</t>
  </si>
  <si>
    <t>501.2002.0001</t>
  </si>
  <si>
    <t>501.2003.0000</t>
  </si>
  <si>
    <t>Cast-in-Place Concrete Headwall</t>
  </si>
  <si>
    <t>501.2004.0000</t>
  </si>
  <si>
    <t>501.2005.0000</t>
  </si>
  <si>
    <t>Cast-in-Place Concrete Retaining Wall</t>
  </si>
  <si>
    <t>501.2006.0000</t>
  </si>
  <si>
    <t>501.2007.0000</t>
  </si>
  <si>
    <t>Headwall</t>
  </si>
  <si>
    <t>501.2007.0001</t>
  </si>
  <si>
    <t>Headwall, Type I</t>
  </si>
  <si>
    <t>501.2007.0002</t>
  </si>
  <si>
    <t>Headwall, Type II</t>
  </si>
  <si>
    <t>501.2008.0000</t>
  </si>
  <si>
    <t>501.2008.0001</t>
  </si>
  <si>
    <t>Headwall - Contractor Design and Construct</t>
  </si>
  <si>
    <t>501.2009.0000</t>
  </si>
  <si>
    <t>Headwall/Wingwall End Treatment</t>
  </si>
  <si>
    <t>501.2011.0000</t>
  </si>
  <si>
    <t>Concrete Class</t>
  </si>
  <si>
    <t>501.2012.0000</t>
  </si>
  <si>
    <t>Abutment Concrete</t>
  </si>
  <si>
    <t>501.2013.0000</t>
  </si>
  <si>
    <t>Flowable Fill</t>
  </si>
  <si>
    <t>501.2014.0000</t>
  </si>
  <si>
    <t>501.2015.0000</t>
  </si>
  <si>
    <t>Truck Apron Concrete</t>
  </si>
  <si>
    <t>501.2018.0000</t>
  </si>
  <si>
    <t>Coring Concrete</t>
  </si>
  <si>
    <t>501.2021.0000</t>
  </si>
  <si>
    <t>Removal of Concrete</t>
  </si>
  <si>
    <t>CF</t>
  </si>
  <si>
    <t>501.2022.0000</t>
  </si>
  <si>
    <t>Grout Replacement</t>
  </si>
  <si>
    <t>501.2030.0000</t>
  </si>
  <si>
    <t>Cast-In-Place Concrete Retaining Wall</t>
  </si>
  <si>
    <t>501.9998.0000</t>
  </si>
  <si>
    <t>Concrete for Structures Added Costs</t>
  </si>
  <si>
    <t>501.9999.0000</t>
  </si>
  <si>
    <t>502.0001.0000</t>
  </si>
  <si>
    <t>Post-Tensioning,</t>
  </si>
  <si>
    <t>502.9998.0000</t>
  </si>
  <si>
    <t>Prestressing Concrete Added Costs</t>
  </si>
  <si>
    <t>502.9999.0000</t>
  </si>
  <si>
    <t>503.0001.0000</t>
  </si>
  <si>
    <t>Reinforcing Steel</t>
  </si>
  <si>
    <t>503.0002.0000</t>
  </si>
  <si>
    <t>Epoxy-Coated Reinforcing Steel</t>
  </si>
  <si>
    <t>503.0003.0000</t>
  </si>
  <si>
    <t>Drill and Bond Dowels</t>
  </si>
  <si>
    <t>503.2000.0000</t>
  </si>
  <si>
    <t>Corrosion-Resistant Reinforcing Steel,</t>
  </si>
  <si>
    <t>503.2001.0000</t>
  </si>
  <si>
    <t>Reinforcing Steel Repair</t>
  </si>
  <si>
    <t>503.2002.0000</t>
  </si>
  <si>
    <t>Near Surface Mounted,</t>
  </si>
  <si>
    <t>503.2003.0000</t>
  </si>
  <si>
    <t>Internal Shear Anchor,</t>
  </si>
  <si>
    <t>503.2004.0000</t>
  </si>
  <si>
    <t>503.9998.0000</t>
  </si>
  <si>
    <t>Reinforcing Steel Added Costs</t>
  </si>
  <si>
    <t>503.9999.0000</t>
  </si>
  <si>
    <t>504.0001.0000</t>
  </si>
  <si>
    <t>Structural Steel</t>
  </si>
  <si>
    <t>504.0002.0000</t>
  </si>
  <si>
    <t>504.0003.0000</t>
  </si>
  <si>
    <t>Structural Steel Freight</t>
  </si>
  <si>
    <t>504.2000.0000</t>
  </si>
  <si>
    <t>Prefabricated Steel Bridge</t>
  </si>
  <si>
    <t>504.2001.0000</t>
  </si>
  <si>
    <t>Transition Plate</t>
  </si>
  <si>
    <t>504.2002.0000</t>
  </si>
  <si>
    <t>Gun Mount Base</t>
  </si>
  <si>
    <t>504.2003.0000</t>
  </si>
  <si>
    <t>Bridge Joint Restrainer Units</t>
  </si>
  <si>
    <t>504.9999.0000</t>
  </si>
  <si>
    <t>Steel Structures Added Costs</t>
  </si>
  <si>
    <t>505.0005.0000</t>
  </si>
  <si>
    <t>Furnish Structural Steel Pipe Piles,</t>
  </si>
  <si>
    <t>505.0005.0001</t>
  </si>
  <si>
    <t>Furnish Structural Steel H-Piles,</t>
  </si>
  <si>
    <t>505.0005.0009</t>
  </si>
  <si>
    <t>Furnish Structural Steel Piles (Non-Bid),</t>
  </si>
  <si>
    <t>505.0005.1042</t>
  </si>
  <si>
    <t>Furnish Structural Steel Piles, HP 10x42</t>
  </si>
  <si>
    <t>505.0005.1057</t>
  </si>
  <si>
    <t>Furnish Structural Steel Piles, HP 10x57</t>
  </si>
  <si>
    <t>505.0005.1417</t>
  </si>
  <si>
    <t>Furnish Structural Steel Piles, HP 14x117</t>
  </si>
  <si>
    <t>505.0005.1805</t>
  </si>
  <si>
    <t>Furnish Structural Steel Piles, 1'-6" Dia. x 1/2" Pipe</t>
  </si>
  <si>
    <t>505.0005.2405</t>
  </si>
  <si>
    <t>Furnish Structural Steel Piles, 2'-0" Dia. x 1/2" Pipe</t>
  </si>
  <si>
    <t>505.0005.3675</t>
  </si>
  <si>
    <t>Furnish Structural Steel Piles, 3'-0" Dia x 3/4" Pipe</t>
  </si>
  <si>
    <t>505.0005.4810</t>
  </si>
  <si>
    <t>Furnish Structural Steel Piles, 4'-0" Dia x 1" Pipe</t>
  </si>
  <si>
    <t>505.0006.0000</t>
  </si>
  <si>
    <t>Drive Structural Steel Pipe Piles,</t>
  </si>
  <si>
    <t>505.0006.0001</t>
  </si>
  <si>
    <t>Drive Structural Steel H-Piles,</t>
  </si>
  <si>
    <t>505.0006.000A</t>
  </si>
  <si>
    <t>Pipe Pile</t>
  </si>
  <si>
    <t>505.0006.1042</t>
  </si>
  <si>
    <t>Drive Structural Steel Piles, HP 10x42</t>
  </si>
  <si>
    <t>505.0006.1057</t>
  </si>
  <si>
    <t>Drive Structural Steel Piles, HP 10x57</t>
  </si>
  <si>
    <t>505.0006.1417</t>
  </si>
  <si>
    <t>Drive Structural Steel Piles, HP 14x117</t>
  </si>
  <si>
    <t>505.0006.1805</t>
  </si>
  <si>
    <t>Drive Structural Steel Piles, 1'-6" Dia. x 1/2" Pipe</t>
  </si>
  <si>
    <t>505.0006.2405</t>
  </si>
  <si>
    <t>Drive Structural Steel Piles, 2'-0" Dia. x 1/2" Pipe</t>
  </si>
  <si>
    <t>505.0006.3675</t>
  </si>
  <si>
    <t>Drive Structural Steel Piles, 3'-0" Dia x 3/4" Pipe</t>
  </si>
  <si>
    <t>505.0006.4810</t>
  </si>
  <si>
    <t>Drive Structural Steel Piles, 4'-0" Dia x 1" Pipe</t>
  </si>
  <si>
    <t>505.0009.0000</t>
  </si>
  <si>
    <t>Structural Steel Sheet Piles</t>
  </si>
  <si>
    <t>505.0014.0000</t>
  </si>
  <si>
    <t>Special Pile Excavation</t>
  </si>
  <si>
    <t>505.2000.0000</t>
  </si>
  <si>
    <t>Install Structural Steel Piles,</t>
  </si>
  <si>
    <t>505.2001.0000</t>
  </si>
  <si>
    <t>Pile Restrike</t>
  </si>
  <si>
    <t>DAY</t>
  </si>
  <si>
    <t>505.2002.0000</t>
  </si>
  <si>
    <t>Pile Pre-bore</t>
  </si>
  <si>
    <t>505.2003.0000</t>
  </si>
  <si>
    <t>High Tower Lighting Piles, Furnish and Install</t>
  </si>
  <si>
    <t>505.2004.0000</t>
  </si>
  <si>
    <t>Lighting Standard Piles, Furnish and Install</t>
  </si>
  <si>
    <t>505.2005.0000</t>
  </si>
  <si>
    <t>Furnish Structural Steel Helical Piles,</t>
  </si>
  <si>
    <t>505.2005.1417</t>
  </si>
  <si>
    <t>Install Structural Steel Piles, HP 14x117</t>
  </si>
  <si>
    <t>505.2006.0000</t>
  </si>
  <si>
    <t>Install Structural Steel H-Piles,</t>
  </si>
  <si>
    <t>505.2006.0001</t>
  </si>
  <si>
    <t>Install Structural Steel Helical Piles,</t>
  </si>
  <si>
    <t>505.9998.0000</t>
  </si>
  <si>
    <t>Piling Added Costs</t>
  </si>
  <si>
    <t>505.9999.0000</t>
  </si>
  <si>
    <t>506.0001.0000</t>
  </si>
  <si>
    <t>Treated Timber</t>
  </si>
  <si>
    <t>506.0002.0000</t>
  </si>
  <si>
    <t>Untreated Timber</t>
  </si>
  <si>
    <t>506.0003.0000</t>
  </si>
  <si>
    <t>MBM</t>
  </si>
  <si>
    <t>506.0004.0000</t>
  </si>
  <si>
    <t>506.0005.0000</t>
  </si>
  <si>
    <t>506.0006.0000</t>
  </si>
  <si>
    <t>506.2000.0000</t>
  </si>
  <si>
    <t>Boardwalk</t>
  </si>
  <si>
    <t>506.2001.0000</t>
  </si>
  <si>
    <t>506.2002.0000</t>
  </si>
  <si>
    <t>506.2003.0000</t>
  </si>
  <si>
    <t>506.2004.0000</t>
  </si>
  <si>
    <t>Prefabricated Timber Bridge</t>
  </si>
  <si>
    <t>506.2005.0000</t>
  </si>
  <si>
    <t>Breakwater Walkway</t>
  </si>
  <si>
    <t>506.9998.0000</t>
  </si>
  <si>
    <t>Timber Structures Added Costs</t>
  </si>
  <si>
    <t>506.9999.0000</t>
  </si>
  <si>
    <t>507.0001.0000</t>
  </si>
  <si>
    <t>Steel Bridge Railing,</t>
  </si>
  <si>
    <t>507.0001.0002</t>
  </si>
  <si>
    <t>Steel Bridge Railing, 2-Tube</t>
  </si>
  <si>
    <t>507.0001.0003</t>
  </si>
  <si>
    <t>Steel Bridge Railing, 3-Tube</t>
  </si>
  <si>
    <t>507.0002.0000</t>
  </si>
  <si>
    <t>Pedestrian Railing</t>
  </si>
  <si>
    <t>507.0003.0000</t>
  </si>
  <si>
    <t>Thrie Beam Bridge Railing</t>
  </si>
  <si>
    <t>507.0004.0000</t>
  </si>
  <si>
    <t>Concrete Bridge Barrier</t>
  </si>
  <si>
    <t>507.0005.0000</t>
  </si>
  <si>
    <t>Timber Bridge Railing</t>
  </si>
  <si>
    <t>507.0006.0000</t>
  </si>
  <si>
    <t>Cable Safety Railing</t>
  </si>
  <si>
    <t>507.2000.0000</t>
  </si>
  <si>
    <t>Steel Bridge Railing Replacement,</t>
  </si>
  <si>
    <t>507.2001.0002</t>
  </si>
  <si>
    <t>Steel Bridge Railing Replacement, 2-Tube</t>
  </si>
  <si>
    <t>507.2001.0003</t>
  </si>
  <si>
    <t>Steel Bridge Railing Replacement, 3-Tube</t>
  </si>
  <si>
    <t>507.2001.0004</t>
  </si>
  <si>
    <t>Steel Bridge Railing Replacement, Tubes</t>
  </si>
  <si>
    <t>507.2001.0005</t>
  </si>
  <si>
    <t>Steel Bridge Railing Replacement, Tubes and Posts</t>
  </si>
  <si>
    <t>507.2002.0001</t>
  </si>
  <si>
    <t>Pedestrian Railing Replacement</t>
  </si>
  <si>
    <t>507.2004.0000</t>
  </si>
  <si>
    <t>Existing Concrete Bridge Barrier Repair</t>
  </si>
  <si>
    <t>507.2005.0000</t>
  </si>
  <si>
    <t>Existing Railing Repair,</t>
  </si>
  <si>
    <t>507.2005.0001</t>
  </si>
  <si>
    <t>507.9998.0000</t>
  </si>
  <si>
    <t>Bridge Barriers and Railings Added Costs</t>
  </si>
  <si>
    <t>507.9999.0000</t>
  </si>
  <si>
    <t>508.0001.0000</t>
  </si>
  <si>
    <t>Waterproofing Membrane, Spray-Applied</t>
  </si>
  <si>
    <t>508.0001.0001</t>
  </si>
  <si>
    <t>Waterproofing Membrane, Sheet</t>
  </si>
  <si>
    <t>508.2000.0000</t>
  </si>
  <si>
    <t>Waterproofing Membrane,</t>
  </si>
  <si>
    <t>508.9998.0000</t>
  </si>
  <si>
    <t>Waterproofing Membrane Added Costs</t>
  </si>
  <si>
    <t>508.9999.0000</t>
  </si>
  <si>
    <t>510.0001.0000</t>
  </si>
  <si>
    <t>Removal of Concrete Bridge Deck</t>
  </si>
  <si>
    <t>510.2000.0000</t>
  </si>
  <si>
    <t>Bridge Deck Repair</t>
  </si>
  <si>
    <t>510.2001.0000</t>
  </si>
  <si>
    <t>510.2002.0000</t>
  </si>
  <si>
    <t>510.9998.0000</t>
  </si>
  <si>
    <t>Removal of Concrete Bridge Deck Added Costs</t>
  </si>
  <si>
    <t>510.9999.0000</t>
  </si>
  <si>
    <t>511.0001.0000</t>
  </si>
  <si>
    <t>Mechanically Stabilized Earth Wall</t>
  </si>
  <si>
    <t>511.0001.0001</t>
  </si>
  <si>
    <t>511.0001.0002</t>
  </si>
  <si>
    <t>511.2002.0000</t>
  </si>
  <si>
    <t>Mechanically Stabilized Earth Wall Design</t>
  </si>
  <si>
    <t>511.2003.0000</t>
  </si>
  <si>
    <t>Mechanically Stabilized Earth Wall Construction Consultation</t>
  </si>
  <si>
    <t>511.2004.0000</t>
  </si>
  <si>
    <t>Mechanically Stabilized Earth Wall Grout</t>
  </si>
  <si>
    <t>511.9998.0000</t>
  </si>
  <si>
    <t>Mechanically Stabilized Earth (MSE) Wall Added Costs</t>
  </si>
  <si>
    <t>511.9999.0000</t>
  </si>
  <si>
    <t>512.0001.0000</t>
  </si>
  <si>
    <t>Forms</t>
  </si>
  <si>
    <t>512.0002.0000</t>
  </si>
  <si>
    <t>Falsework</t>
  </si>
  <si>
    <t>512.9998.0000</t>
  </si>
  <si>
    <t>Forms and Falsework Added Costs</t>
  </si>
  <si>
    <t>512.9999.0000</t>
  </si>
  <si>
    <t>513.0001.0000</t>
  </si>
  <si>
    <t>Field Painting of Steel Structures</t>
  </si>
  <si>
    <t>513.0002.0000</t>
  </si>
  <si>
    <t>Field Metallizing of Steel Structures</t>
  </si>
  <si>
    <t>513.9998.0000</t>
  </si>
  <si>
    <t>Field Painting of Steel Structures Added Costs</t>
  </si>
  <si>
    <t>513.9999.0000</t>
  </si>
  <si>
    <t>514.0001.0000</t>
  </si>
  <si>
    <t>Aesthetic Fascia</t>
  </si>
  <si>
    <t>514.0002.0000</t>
  </si>
  <si>
    <t>Anti-Graffiti Protection</t>
  </si>
  <si>
    <t>515.0001.0000</t>
  </si>
  <si>
    <t>Drilled Shaft</t>
  </si>
  <si>
    <t>515.0002.0000</t>
  </si>
  <si>
    <t>Unclassified Shaft Excavation,</t>
  </si>
  <si>
    <t>515.0003.0000</t>
  </si>
  <si>
    <t>Special Shaft Excavation,</t>
  </si>
  <si>
    <t>515.0004.0000</t>
  </si>
  <si>
    <t>Shaft Casing,</t>
  </si>
  <si>
    <t>515.0005.0000</t>
  </si>
  <si>
    <t>Shaft Instrumentation and Data Collection</t>
  </si>
  <si>
    <t>515.0005.0001</t>
  </si>
  <si>
    <t>515.9998.0000</t>
  </si>
  <si>
    <t>Drilled Shaft Added Costs</t>
  </si>
  <si>
    <t>515.9999.0000</t>
  </si>
  <si>
    <t>516.0001.0000</t>
  </si>
  <si>
    <t>Expansion Joint, Silicone</t>
  </si>
  <si>
    <t>516.0001.0001</t>
  </si>
  <si>
    <t>Expansion Joint, Strip Seal</t>
  </si>
  <si>
    <t>516.0001.0002</t>
  </si>
  <si>
    <t>Expansion Joint, Compression</t>
  </si>
  <si>
    <t>516.0001.0003</t>
  </si>
  <si>
    <t>Expansion Joint, Modular Bridge Joint System</t>
  </si>
  <si>
    <t>516.0001.0004</t>
  </si>
  <si>
    <t>Expansion Joint, Precompressed Silicone Coated</t>
  </si>
  <si>
    <t>516.0002.0000</t>
  </si>
  <si>
    <t>Bearings,</t>
  </si>
  <si>
    <t>516.0003.0000</t>
  </si>
  <si>
    <t>Waterstops</t>
  </si>
  <si>
    <t>516.2000.0000</t>
  </si>
  <si>
    <t>Expansion Joint</t>
  </si>
  <si>
    <t>516.9998.0000</t>
  </si>
  <si>
    <t>Expansion Joints and Bearings Added Costs</t>
  </si>
  <si>
    <t>516.9999.0000</t>
  </si>
  <si>
    <t>517.2000.0000</t>
  </si>
  <si>
    <t>Soil Nail Wall</t>
  </si>
  <si>
    <t>517.2001.0000</t>
  </si>
  <si>
    <t>Soil Nail Wall Coping</t>
  </si>
  <si>
    <t>517.2002.0000</t>
  </si>
  <si>
    <t>Temporary Excavation Stabilization</t>
  </si>
  <si>
    <t>518.2000.0000</t>
  </si>
  <si>
    <t>Prestressed Rock Anchor</t>
  </si>
  <si>
    <t>519.0001.0000</t>
  </si>
  <si>
    <t>Post-Installed Concrete Anchors</t>
  </si>
  <si>
    <t>519.2001.0000</t>
  </si>
  <si>
    <t>Underpass</t>
  </si>
  <si>
    <t>520.0001.0000</t>
  </si>
  <si>
    <t>Temporary Crossings</t>
  </si>
  <si>
    <t>520.9998.0000</t>
  </si>
  <si>
    <t>Temporary Crossings Added Costs</t>
  </si>
  <si>
    <t>520.9999.0000</t>
  </si>
  <si>
    <t>521.2000.0000</t>
  </si>
  <si>
    <t>Soldier Pile Retaining Wall</t>
  </si>
  <si>
    <t>522.0001.0000</t>
  </si>
  <si>
    <t>Reinforced Soil Slope (RSS)</t>
  </si>
  <si>
    <t>522.0001.0001</t>
  </si>
  <si>
    <t>522.0001.0002</t>
  </si>
  <si>
    <t>525.2000.0000</t>
  </si>
  <si>
    <t>Polyester Concrete Overlay</t>
  </si>
  <si>
    <t>525.2001.0000</t>
  </si>
  <si>
    <t>526.2000.0000</t>
  </si>
  <si>
    <t>Precast Concrete Invert Panel Sealant</t>
  </si>
  <si>
    <t>527.2000.0000</t>
  </si>
  <si>
    <t>Roof Coating and Flashings, Polyurea</t>
  </si>
  <si>
    <t>528.2000.0000</t>
  </si>
  <si>
    <t>Cathodic Protection</t>
  </si>
  <si>
    <t>529.2000.0000</t>
  </si>
  <si>
    <t>Bridge Repair,</t>
  </si>
  <si>
    <t>529.2000.0001</t>
  </si>
  <si>
    <t>530.2000.0000</t>
  </si>
  <si>
    <t>Gravity Block Wall</t>
  </si>
  <si>
    <t>530.2001.0000</t>
  </si>
  <si>
    <t>Rockery Wall</t>
  </si>
  <si>
    <t>530.2002.0000</t>
  </si>
  <si>
    <t>530.2002.0001</t>
  </si>
  <si>
    <t>530.2002.0002</t>
  </si>
  <si>
    <t>530.2005.0000</t>
  </si>
  <si>
    <t>Segmented Block Retaining Wall</t>
  </si>
  <si>
    <t>540.2000.0000</t>
  </si>
  <si>
    <t>Work Trestle</t>
  </si>
  <si>
    <t>540.2001.0000</t>
  </si>
  <si>
    <t>541.2001.0000</t>
  </si>
  <si>
    <t>Concrete Flume</t>
  </si>
  <si>
    <t>541.2002.0000</t>
  </si>
  <si>
    <t>541.2003.0000</t>
  </si>
  <si>
    <t>550.0001.0000</t>
  </si>
  <si>
    <t>Class B Concrete</t>
  </si>
  <si>
    <t>550.0002.0000</t>
  </si>
  <si>
    <t>Class W Concrete</t>
  </si>
  <si>
    <t>550.0003.0000</t>
  </si>
  <si>
    <t>550.0004.0000</t>
  </si>
  <si>
    <t>550.0010.0000</t>
  </si>
  <si>
    <t>Class B-B Concrete</t>
  </si>
  <si>
    <t>550.0011.0000</t>
  </si>
  <si>
    <t>550.2000.0000</t>
  </si>
  <si>
    <t>550.2001.0000</t>
  </si>
  <si>
    <t>550.2002.0000</t>
  </si>
  <si>
    <t>550.9998.0000</t>
  </si>
  <si>
    <t>Commercial Concrete Added Costs</t>
  </si>
  <si>
    <t>550.9999.0000</t>
  </si>
  <si>
    <t>599.2001.2405</t>
  </si>
  <si>
    <t>Furnished Material (Non-Bid)</t>
  </si>
  <si>
    <t>599.2001.4810</t>
  </si>
  <si>
    <t>601.2000.0000</t>
  </si>
  <si>
    <t>Plastic Flume Downdrain</t>
  </si>
  <si>
    <t>601.2001.0000</t>
  </si>
  <si>
    <t>Metal Flume Downdrain - Inlet</t>
  </si>
  <si>
    <t>601.2002.0000</t>
  </si>
  <si>
    <t>601.2005.0000</t>
  </si>
  <si>
    <t>Metal Flume Downdrain Adjustments</t>
  </si>
  <si>
    <t>601.9998.0000</t>
  </si>
  <si>
    <t>Metal Flume Downdrains Added Costs</t>
  </si>
  <si>
    <t>601.9999.0000</t>
  </si>
  <si>
    <t>602.0001.0000</t>
  </si>
  <si>
    <t>Structural Plate Pipe</t>
  </si>
  <si>
    <t>602.0001.0060</t>
  </si>
  <si>
    <t>Structural Plate Pipe 60" Diameter,</t>
  </si>
  <si>
    <t>602.0001.0066</t>
  </si>
  <si>
    <t>Structural Plate Pipe 66" Diameter,</t>
  </si>
  <si>
    <t>Structural Plate Pipe 72" Diameter,</t>
  </si>
  <si>
    <t>602.0001.0078</t>
  </si>
  <si>
    <t>Structural Plate Pipe 78" Diameter,</t>
  </si>
  <si>
    <t>602.0001.0084</t>
  </si>
  <si>
    <t>Structural Plate Pipe 84" Diameter,</t>
  </si>
  <si>
    <t>602.0001.0090</t>
  </si>
  <si>
    <t>Structural Plate Pipe 90" Diameter,</t>
  </si>
  <si>
    <t>602.0001.0096</t>
  </si>
  <si>
    <t>Structural Plate Pipe 96" Diameter,</t>
  </si>
  <si>
    <t>602.0001.0102</t>
  </si>
  <si>
    <t>Structural Plate Pipe 102" Diameter,</t>
  </si>
  <si>
    <t>602.0001.0108</t>
  </si>
  <si>
    <t>Structural Plate Pipe 108" Diameter,</t>
  </si>
  <si>
    <t>602.0001.0114</t>
  </si>
  <si>
    <t>Structural Plate Pipe 114" Diameter,</t>
  </si>
  <si>
    <t>602.0001.0120</t>
  </si>
  <si>
    <t>Structural Plate Pipe 120" Diameter,</t>
  </si>
  <si>
    <t>602.0001.0126</t>
  </si>
  <si>
    <t>Structural Plate Pipe 126" Diameter,</t>
  </si>
  <si>
    <t>602.0001.0132</t>
  </si>
  <si>
    <t>Structural Plate Pipe 132" Diameter,</t>
  </si>
  <si>
    <t>602.0001.0138</t>
  </si>
  <si>
    <t>Structural Plate Pipe 138" Diameter,</t>
  </si>
  <si>
    <t>602.0001.0144</t>
  </si>
  <si>
    <t>Structural Plate Pipe 144" Diameter,</t>
  </si>
  <si>
    <t>602.0001.0150</t>
  </si>
  <si>
    <t>Structural Plate Pipe 150" Diameter,</t>
  </si>
  <si>
    <t>602.0001.0156</t>
  </si>
  <si>
    <t>Structural Plate Pipe 156" Diameter,</t>
  </si>
  <si>
    <t>Structural Plate Pipe 162" Diameter,</t>
  </si>
  <si>
    <t>602.0001.0168</t>
  </si>
  <si>
    <t>Structural Plate Pipe 168" Diameter,</t>
  </si>
  <si>
    <t>602.0001.0174</t>
  </si>
  <si>
    <t>Structural Plate Pipe 174" Diameter,</t>
  </si>
  <si>
    <t>602.0001.0180</t>
  </si>
  <si>
    <t>Structural Plate Pipe 180" Diameter,</t>
  </si>
  <si>
    <t>602.0001.0186</t>
  </si>
  <si>
    <t>Structural Plate Pipe 186" Diameter,</t>
  </si>
  <si>
    <t>602.0001.0192</t>
  </si>
  <si>
    <t>Structural Plate Pipe 192" Diameter,</t>
  </si>
  <si>
    <t>602.0001.0216</t>
  </si>
  <si>
    <t>Structural Plate Pipe 216" Diameter,</t>
  </si>
  <si>
    <t>602.0001.0341</t>
  </si>
  <si>
    <t>Structural Plate Pipe 341" Diameter,</t>
  </si>
  <si>
    <t>602.0002.0000</t>
  </si>
  <si>
    <t>Structural Plate Pipe Arch,</t>
  </si>
  <si>
    <t>602.0002.0601</t>
  </si>
  <si>
    <t>Structural Plate Pipe-Arch 6'-1" Span,</t>
  </si>
  <si>
    <t>602.0002.0604</t>
  </si>
  <si>
    <t>Structural Plate Pipe-Arch 6'-4" Span,</t>
  </si>
  <si>
    <t>602.0002.0708</t>
  </si>
  <si>
    <t>Structural Plate Pipe-Arch 7'-8" Span,</t>
  </si>
  <si>
    <t>602.0002.0711</t>
  </si>
  <si>
    <t>Structural Plate Pipe-Arch 7'-11" Span,</t>
  </si>
  <si>
    <t>602.0002.0904</t>
  </si>
  <si>
    <t>Structural Plate Pipe-Arch 9'-4" Span,</t>
  </si>
  <si>
    <t>602.0002.1006</t>
  </si>
  <si>
    <t>Structural Plate Pipe-Arch 10'-6" Span,</t>
  </si>
  <si>
    <t>602.0002.1008</t>
  </si>
  <si>
    <t>Structural Plate Pipe-Arch 10'-8" Span,</t>
  </si>
  <si>
    <t>602.0002.1011</t>
  </si>
  <si>
    <t>Structural Plate Pipe-Arch 10'-11" Span,</t>
  </si>
  <si>
    <t>602.0002.1105</t>
  </si>
  <si>
    <t>Structural Plate Pipe Arch 11'-5" Span,</t>
  </si>
  <si>
    <t>602.0002.1107</t>
  </si>
  <si>
    <t>Structural Plate Pipe-Arch 11'-7" Span,</t>
  </si>
  <si>
    <t>602.0002.1200</t>
  </si>
  <si>
    <t>Structural Plate Pipe-Arch 12'-0" Span,</t>
  </si>
  <si>
    <t>602.0002.1208</t>
  </si>
  <si>
    <t>Structural Plate Pipe-Arch 12'-8" Span,</t>
  </si>
  <si>
    <t>602.0002.1302</t>
  </si>
  <si>
    <t>Structural Plate Pipe-Arch 13'-2" Span,</t>
  </si>
  <si>
    <t>602.0002.1304</t>
  </si>
  <si>
    <t>Structural Plate Pipe-Arch 13'-4" Span,</t>
  </si>
  <si>
    <t>602.0002.1311</t>
  </si>
  <si>
    <t>Structural Plate Pipe-Arch 13'-11" Span,</t>
  </si>
  <si>
    <t>602.0002.1400</t>
  </si>
  <si>
    <t>Structural Plate Pipe-Arch 14'-0" Span,</t>
  </si>
  <si>
    <t>602.0002.1406</t>
  </si>
  <si>
    <t>Structural Plate Pipe-Arch 14'-6" Span,</t>
  </si>
  <si>
    <t>602.0002.1411</t>
  </si>
  <si>
    <t>Structural Plate Pipe-Arch 14'-11" Span,</t>
  </si>
  <si>
    <t>602.0002.1507</t>
  </si>
  <si>
    <t>Structural Plate Pipe-Arch 15'-7" Span, 10'-2" Rise, 8 Gauge</t>
  </si>
  <si>
    <t>602.0002.1508</t>
  </si>
  <si>
    <t>Structural Plate Pipe-Arch 15'-8" Span,</t>
  </si>
  <si>
    <t>602.0002.1606</t>
  </si>
  <si>
    <t>Structural Plate Pipe-Arch 16'-6" Span,</t>
  </si>
  <si>
    <t>602.0002.1702</t>
  </si>
  <si>
    <t>Structural Plate Pipe-Arch 17'-2" Span,</t>
  </si>
  <si>
    <t>602.0002.1902</t>
  </si>
  <si>
    <t>Structural Plate Pipe-Arch 19'-2" Span,</t>
  </si>
  <si>
    <t>602.0002.1908</t>
  </si>
  <si>
    <t>Structural Plate Pipe-Arch 19'-8" Span,</t>
  </si>
  <si>
    <t>602.0002.2008</t>
  </si>
  <si>
    <t>Structural Plate Pipe-Arch 20'-8" Span,</t>
  </si>
  <si>
    <t>602.0002.3102</t>
  </si>
  <si>
    <t>Structural Plate Pipe-Arch 31'-2" Span,</t>
  </si>
  <si>
    <t>602.0003.0000</t>
  </si>
  <si>
    <t>Structural Plate Arch,</t>
  </si>
  <si>
    <t>602.0003.0800</t>
  </si>
  <si>
    <t>Structural Plate Arch, 8'-0" Span,</t>
  </si>
  <si>
    <t>602.0003.4206</t>
  </si>
  <si>
    <t>Structural Plate Arch 42'-6" Span,</t>
  </si>
  <si>
    <t>602.2000.0000</t>
  </si>
  <si>
    <t>Structural Plate Pipe,</t>
  </si>
  <si>
    <t>602.2001.0000</t>
  </si>
  <si>
    <t>Aluminum Box Culvert,</t>
  </si>
  <si>
    <t>602.2001.1205</t>
  </si>
  <si>
    <t>Aluminum Box Culvert, 12'-5" Span,</t>
  </si>
  <si>
    <t>602.2001.1509</t>
  </si>
  <si>
    <t>Aluminum Box Culvert, 15'-9" Span,</t>
  </si>
  <si>
    <t>602.2002.0000</t>
  </si>
  <si>
    <t>Precast Reinforced Concrete Box Culvert,</t>
  </si>
  <si>
    <t>602.2005.0000</t>
  </si>
  <si>
    <t>Nestable CSP,</t>
  </si>
  <si>
    <t>602.2006.0000</t>
  </si>
  <si>
    <t>Aluminum SPP, Arch,</t>
  </si>
  <si>
    <t>602.2006.0409</t>
  </si>
  <si>
    <t>Aluminum Structural Plate Pipe-Arch 4'-9" Span,</t>
  </si>
  <si>
    <t>602.2006.0511</t>
  </si>
  <si>
    <t>Aluminum Structural Plate Pipe-Arch 5'-11" Span,</t>
  </si>
  <si>
    <t>602.2006.0607</t>
  </si>
  <si>
    <t>Aluminum Structural Plate Pipe-Arch 6'-7" Span,</t>
  </si>
  <si>
    <t>602.2006.0800</t>
  </si>
  <si>
    <t>Aluminum Structural Plate Pipe-Arch 8'-0" Span,</t>
  </si>
  <si>
    <t>602.2006.0801</t>
  </si>
  <si>
    <t>Aluminum Structural Plate Pipe-Arch 8'-1" Span,</t>
  </si>
  <si>
    <t>602.2006.0903</t>
  </si>
  <si>
    <t>Aluminum Structural Plate Pipe-Arch 9'-3" Span,</t>
  </si>
  <si>
    <t>602.2006.1100</t>
  </si>
  <si>
    <t>Aluminum Structural Plate Pipe-Arch 11'-0" Span,</t>
  </si>
  <si>
    <t>602.2006.1101</t>
  </si>
  <si>
    <t>Aluminum Structural Plate Pipe-Arch 11'-1" Span,</t>
  </si>
  <si>
    <t>602.2006.1107</t>
  </si>
  <si>
    <t>Aluminum Structural Plate Pipe-Arch 11'-7" Span,</t>
  </si>
  <si>
    <t>602.2006.1109</t>
  </si>
  <si>
    <t>Aluminum Structural Plate Pipe-Arch 11'-9" Span,</t>
  </si>
  <si>
    <t>602.2006.1110</t>
  </si>
  <si>
    <t>Aluminum Structural Plate Pipe-Arch 11'-10" Span,</t>
  </si>
  <si>
    <t>602.2006.1200</t>
  </si>
  <si>
    <t>Aluminum Structural Plate Pipe-Arch 12'-0" Span,</t>
  </si>
  <si>
    <t>602.2006.1205</t>
  </si>
  <si>
    <t>Aluminum Structural Plate Pipe-Arch 12'-5" Span,</t>
  </si>
  <si>
    <t>602.2006.1308</t>
  </si>
  <si>
    <t>Aluminum Structural Plate Pipe-Arch 13'-8" Span,</t>
  </si>
  <si>
    <t>602.2006.1400</t>
  </si>
  <si>
    <t>Aluminum Structural Plate Pipe-Arch 14'-0" Span,</t>
  </si>
  <si>
    <t>602.2006.1507</t>
  </si>
  <si>
    <t>Aluminum Structural Plate Pipe-Arch 15'-7" Span,</t>
  </si>
  <si>
    <t>602.2006.1508</t>
  </si>
  <si>
    <t>Aluminum Structural Plate Pipe-Arch 15'-8" Span,</t>
  </si>
  <si>
    <t>602.2006.1702</t>
  </si>
  <si>
    <t>Aluminum Structural Plate Pipe-Arch 17'-2" Span,</t>
  </si>
  <si>
    <t>602.2006.1900</t>
  </si>
  <si>
    <t>Aluminum Structural Plate Pipe-Arch 19'-0" Span,</t>
  </si>
  <si>
    <t>602.2006.1901</t>
  </si>
  <si>
    <t>Aluminum Structural Plate Pipe-Arch 19'-1" Span,</t>
  </si>
  <si>
    <t>602.2007.0000</t>
  </si>
  <si>
    <t>Structural Plate Horizontal Ellipse,</t>
  </si>
  <si>
    <t>602.2008.0000</t>
  </si>
  <si>
    <t>602.2009.0000</t>
  </si>
  <si>
    <t>Deadman</t>
  </si>
  <si>
    <t>602.2010.0000</t>
  </si>
  <si>
    <t>Culvert Lining,</t>
  </si>
  <si>
    <t>602.2012.0000</t>
  </si>
  <si>
    <t>Aluminum Structural Plate Pipe</t>
  </si>
  <si>
    <t>602.2012.0700</t>
  </si>
  <si>
    <t>Aluminum Structural Plate Pipe, 7'-0" Diameter,</t>
  </si>
  <si>
    <t>602.2012.0900</t>
  </si>
  <si>
    <t>Aluminum Structural Plate Pipe, 9'-0" Diameter,</t>
  </si>
  <si>
    <t>602.2012.1000</t>
  </si>
  <si>
    <t>Aluminum Structural Plate Pipe, 10'-0" Diameter,</t>
  </si>
  <si>
    <t>602.2013.0000</t>
  </si>
  <si>
    <t>Culvert End Restraint Soil Anchor Assemblies</t>
  </si>
  <si>
    <t>602.2014.0000</t>
  </si>
  <si>
    <t>602.2015.1310</t>
  </si>
  <si>
    <t>Structural Plate Underpass 13'-10" Span,</t>
  </si>
  <si>
    <t>602.2020.0000</t>
  </si>
  <si>
    <t>Special Dewatering</t>
  </si>
  <si>
    <t>602.9998.0000</t>
  </si>
  <si>
    <t>Structural Plate Pipe Added Costs</t>
  </si>
  <si>
    <t>602.9999.0000</t>
  </si>
  <si>
    <t>603.0001.0012</t>
  </si>
  <si>
    <t>CSP 12 Inch</t>
  </si>
  <si>
    <t>603.0001.0018</t>
  </si>
  <si>
    <t>CSP 18 Inch</t>
  </si>
  <si>
    <t>603.0001.0024</t>
  </si>
  <si>
    <t>CSP 24 Inch</t>
  </si>
  <si>
    <t>603.0001.0030</t>
  </si>
  <si>
    <t>CSP 30 Inch</t>
  </si>
  <si>
    <t>603.0001.0036</t>
  </si>
  <si>
    <t>CSP 36 Inch</t>
  </si>
  <si>
    <t>603.0001.0042</t>
  </si>
  <si>
    <t>CSP 42 Inch</t>
  </si>
  <si>
    <t>603.0001.0048</t>
  </si>
  <si>
    <t>CSP 48 Inch</t>
  </si>
  <si>
    <t>603.0001.0054</t>
  </si>
  <si>
    <t>CSP 54 Inch</t>
  </si>
  <si>
    <t>603.0001.0060</t>
  </si>
  <si>
    <t>CSP 60 Inch</t>
  </si>
  <si>
    <t>603.0001.0066</t>
  </si>
  <si>
    <t>CSP 66 Inch</t>
  </si>
  <si>
    <t>603.0001.0072</t>
  </si>
  <si>
    <t>CSP 72 Inch</t>
  </si>
  <si>
    <t>603.0001.0084</t>
  </si>
  <si>
    <t>CSP 84 Inch</t>
  </si>
  <si>
    <t>603.0001.0096</t>
  </si>
  <si>
    <t>CSP 96 Inch</t>
  </si>
  <si>
    <t>603.0001.0108</t>
  </si>
  <si>
    <t>CSP 108 Inch</t>
  </si>
  <si>
    <t>603.0001.0120</t>
  </si>
  <si>
    <t>CSP 120 Inch</t>
  </si>
  <si>
    <t>603.0001.0144</t>
  </si>
  <si>
    <t>CSP 144 Inch</t>
  </si>
  <si>
    <t>603.0002.0000</t>
  </si>
  <si>
    <t>CSP Arch</t>
  </si>
  <si>
    <t>603.0002.0028</t>
  </si>
  <si>
    <t>28x20 Inch CSP Arch</t>
  </si>
  <si>
    <t>603.0002.0042</t>
  </si>
  <si>
    <t>42x29 Inch CSP Arch</t>
  </si>
  <si>
    <t>603.0002.0048</t>
  </si>
  <si>
    <t>48x24 Inch CSP Arch</t>
  </si>
  <si>
    <t>603.0002.0049</t>
  </si>
  <si>
    <t>49x33 Inch CSP Arch</t>
  </si>
  <si>
    <t>603.0002.0060</t>
  </si>
  <si>
    <t>60x46 Inch CSP Arch</t>
  </si>
  <si>
    <t>603.0002.0071</t>
  </si>
  <si>
    <t>71x47 Inch CSP Arch</t>
  </si>
  <si>
    <t>603.0002.0077</t>
  </si>
  <si>
    <t>77x52 Inch CSP Arch</t>
  </si>
  <si>
    <t>603.0002.0083</t>
  </si>
  <si>
    <t>83x57 Inch CSP Arch</t>
  </si>
  <si>
    <t>603.0002.0095</t>
  </si>
  <si>
    <t>95x67 Inch CSP Arch</t>
  </si>
  <si>
    <t>603.0002.0096</t>
  </si>
  <si>
    <t>CSP Arch 96 Inch</t>
  </si>
  <si>
    <t>603.0002.0103</t>
  </si>
  <si>
    <t>103x71 Inch CSP Arch</t>
  </si>
  <si>
    <t>603.0002.0112</t>
  </si>
  <si>
    <t>112x75 Inch CSP Arch</t>
  </si>
  <si>
    <t>603.0002.0152</t>
  </si>
  <si>
    <t>152x97 Inch CSP Arch</t>
  </si>
  <si>
    <t>603.0003.0012</t>
  </si>
  <si>
    <t>End Section for CSP 12 Inch</t>
  </si>
  <si>
    <t>603.0003.0018</t>
  </si>
  <si>
    <t>End Section for CSP 18 Inch</t>
  </si>
  <si>
    <t>603.0003.0024</t>
  </si>
  <si>
    <t>End Section for CSP 24 Inch</t>
  </si>
  <si>
    <t>603.0003.0030</t>
  </si>
  <si>
    <t>End Section for CSP 30 Inch</t>
  </si>
  <si>
    <t>603.0003.0036</t>
  </si>
  <si>
    <t>End Section for CSP 36 Inch</t>
  </si>
  <si>
    <t>603.0003.0042</t>
  </si>
  <si>
    <t>End Section for CSP 42 Inch</t>
  </si>
  <si>
    <t>603.0003.0048</t>
  </si>
  <si>
    <t>End Section for CSP 48 Inch</t>
  </si>
  <si>
    <t>603.0003.0060</t>
  </si>
  <si>
    <t>End Section for CSP 60 Inch</t>
  </si>
  <si>
    <t>603.0003.0072</t>
  </si>
  <si>
    <t>End Section for CSP 72 Inch</t>
  </si>
  <si>
    <t>603.0003.0084</t>
  </si>
  <si>
    <t>End Section for CSP 84 Inch</t>
  </si>
  <si>
    <t>603.0003.0096</t>
  </si>
  <si>
    <t>End Section for CSP 96 Inch</t>
  </si>
  <si>
    <t>603.0004.0042</t>
  </si>
  <si>
    <t>End Section for 42x29 Inch CSP Arch</t>
  </si>
  <si>
    <t>603.0004.0048</t>
  </si>
  <si>
    <t>End Section for CSP Arch 48 Inch</t>
  </si>
  <si>
    <t>603.0004.0049</t>
  </si>
  <si>
    <t>End Section for 49x33 Inch CSP Arch</t>
  </si>
  <si>
    <t>603.0005.0012</t>
  </si>
  <si>
    <t>Bituminous Coated CSP 12 Inch</t>
  </si>
  <si>
    <t>603.0005.0018</t>
  </si>
  <si>
    <t>Bituminous Coated CSP 18 Inch</t>
  </si>
  <si>
    <t>603.0005.0024</t>
  </si>
  <si>
    <t>Bituminous Coated CSP 24 Inch</t>
  </si>
  <si>
    <t>603.0005.0036</t>
  </si>
  <si>
    <t>Bituminous Coated CSP 36 Inch</t>
  </si>
  <si>
    <t>603.0005.0048</t>
  </si>
  <si>
    <t>Bituminous Coated CSP 48 Inch</t>
  </si>
  <si>
    <t>603.0005.0060</t>
  </si>
  <si>
    <t>Bituminous Coated CSP 60 Inch</t>
  </si>
  <si>
    <t>603.0005.0072</t>
  </si>
  <si>
    <t>Bituminous Coated CSP 72 Inch</t>
  </si>
  <si>
    <t>603.0005.0084</t>
  </si>
  <si>
    <t>Bituminous Coated CSP 84 Inch</t>
  </si>
  <si>
    <t>603.0005.0096</t>
  </si>
  <si>
    <t>Bituminous Coated CSP 96 Inch</t>
  </si>
  <si>
    <t>603.0006.0012</t>
  </si>
  <si>
    <t>Bituminous Coated CSP Arch 12 Inch</t>
  </si>
  <si>
    <t>603.0006.0018</t>
  </si>
  <si>
    <t>Bituminous Coated CSP Arch 18 Inch</t>
  </si>
  <si>
    <t>603.0006.0024</t>
  </si>
  <si>
    <t>Bituminous Coated CSP Arch 24 Inch</t>
  </si>
  <si>
    <t>603.0006.0036</t>
  </si>
  <si>
    <t>Bituminous Coated CSP Arch 36 Inch</t>
  </si>
  <si>
    <t>603.0006.0048</t>
  </si>
  <si>
    <t>Bituminous Coated CSP Arch 48 Inch</t>
  </si>
  <si>
    <t>603.0006.0060</t>
  </si>
  <si>
    <t>Bituminous Coated CSP Arch 60 Inch</t>
  </si>
  <si>
    <t>603.0006.0072</t>
  </si>
  <si>
    <t>Bituminous Coated CSP Arch 72 Inch</t>
  </si>
  <si>
    <t>603.0006.0084</t>
  </si>
  <si>
    <t>Bituminous Coated CSP Arch 84 Inch</t>
  </si>
  <si>
    <t>603.0006.0096</t>
  </si>
  <si>
    <t>Bituminous Coated CSP Arch 96 Inch</t>
  </si>
  <si>
    <t>603.0007.0012</t>
  </si>
  <si>
    <t>End Section for Bituminous Coated CSP 12 Inch</t>
  </si>
  <si>
    <t>603.0007.0018</t>
  </si>
  <si>
    <t>End Section for Bituminous Coated CSP 18 Inch</t>
  </si>
  <si>
    <t>603.0007.0024</t>
  </si>
  <si>
    <t>End Section for Bituminous Coated CSP 24 Inch</t>
  </si>
  <si>
    <t>603.0007.0036</t>
  </si>
  <si>
    <t>End Section for Bituminous Coated CSP 36 Inch</t>
  </si>
  <si>
    <t>603.0007.0048</t>
  </si>
  <si>
    <t>End Section for Bituminous Coated CSP 48 Inch</t>
  </si>
  <si>
    <t>603.0007.0060</t>
  </si>
  <si>
    <t>End Section for Bituminous Coated CSP 60 Inch</t>
  </si>
  <si>
    <t>603.0007.0072</t>
  </si>
  <si>
    <t>End Section for Bituminous Coated CSP 72 Inch</t>
  </si>
  <si>
    <t>603.0007.0084</t>
  </si>
  <si>
    <t>End Section for Bituminous Coated CSP 84 Inch</t>
  </si>
  <si>
    <t>603.0007.0096</t>
  </si>
  <si>
    <t>End Section for Bituminous Coated CSP 96 Inch</t>
  </si>
  <si>
    <t>603.0008.0012</t>
  </si>
  <si>
    <t>End Section for Bituminous Coated CSP Arch 12 Inch</t>
  </si>
  <si>
    <t>603.0008.0018</t>
  </si>
  <si>
    <t>End Section for Bituminous Coated CSP Arch 18 Inch</t>
  </si>
  <si>
    <t>603.0008.0024</t>
  </si>
  <si>
    <t>End Section for Bituminous Coated CSP Arch 24 Inch</t>
  </si>
  <si>
    <t>603.0008.0036</t>
  </si>
  <si>
    <t>End Section for Bituminous Coated CSP Arch 36 Inch</t>
  </si>
  <si>
    <t>603.0008.0048</t>
  </si>
  <si>
    <t>End Section for Bituminous Coated CSP Arch 48 Inch</t>
  </si>
  <si>
    <t>603.0008.0060</t>
  </si>
  <si>
    <t>End Section for Bituminous Coated CSP Arch 60 Inch</t>
  </si>
  <si>
    <t>603.0008.0072</t>
  </si>
  <si>
    <t>End Section for Bituminous Coated CSP Arch 72 Inch</t>
  </si>
  <si>
    <t>603.0008.0084</t>
  </si>
  <si>
    <t>End Section for Bituminous Coated CSP Arch 84 Inch</t>
  </si>
  <si>
    <t>603.0008.0096</t>
  </si>
  <si>
    <t>End Section for Bituminous Coated CSP Arch 96 Inch</t>
  </si>
  <si>
    <t>603.0009.0000</t>
  </si>
  <si>
    <t>Corrugated Aluminum Pipe</t>
  </si>
  <si>
    <t>603.0009.0012</t>
  </si>
  <si>
    <t>Corrugated Aluminum Pipe 12 Inch</t>
  </si>
  <si>
    <t>603.0009.0018</t>
  </si>
  <si>
    <t>Corrugated Aluminum Pipe 18 Inch</t>
  </si>
  <si>
    <t>603.0009.0024</t>
  </si>
  <si>
    <t>Corrugated Aluminum Pipe 24 Inch</t>
  </si>
  <si>
    <t>603.0009.0036</t>
  </si>
  <si>
    <t>Corrugated Aluminum Pipe 36 Inch</t>
  </si>
  <si>
    <t>603.0009.0048</t>
  </si>
  <si>
    <t>Corrugated Aluminum Pipe 48 Inch</t>
  </si>
  <si>
    <t>603.0009.0054</t>
  </si>
  <si>
    <t>Corrugated Aluminum Pipe 54 Inch</t>
  </si>
  <si>
    <t>603.0009.0060</t>
  </si>
  <si>
    <t>Corrugated Aluminum Pipe 60 Inch</t>
  </si>
  <si>
    <t>603.0009.0072</t>
  </si>
  <si>
    <t>Corrugated Aluminum Pipe 72 Inch</t>
  </si>
  <si>
    <t>603.0009.0084</t>
  </si>
  <si>
    <t>Corrugated Aluminum Pipe 84 Inch</t>
  </si>
  <si>
    <t>603.0009.0096</t>
  </si>
  <si>
    <t>Corrugated Aluminum Pipe 96 Inch</t>
  </si>
  <si>
    <t>603.0009.0120</t>
  </si>
  <si>
    <t>Corrugated Aluminum Pipe 120 Inch</t>
  </si>
  <si>
    <t>603.0010.0057</t>
  </si>
  <si>
    <t>57x38 Inch Corrugated Aluminum Pipe Arch</t>
  </si>
  <si>
    <t>603.0010.0060</t>
  </si>
  <si>
    <t>60x40 Inch Corrugated Aluminum Pipe Arch</t>
  </si>
  <si>
    <t>603.0010.0071</t>
  </si>
  <si>
    <t>71x47 Inch Corrugated Aluminum Pipe Arch</t>
  </si>
  <si>
    <t>603.0011.0012</t>
  </si>
  <si>
    <t>End Section for Corrugated Aluminum Pipe 12 Inch</t>
  </si>
  <si>
    <t>603.0011.0018</t>
  </si>
  <si>
    <t>End Section for Corrugated Aluminum Pipe 18 Inch</t>
  </si>
  <si>
    <t>603.0011.0024</t>
  </si>
  <si>
    <t>End Section for Corrugated Aluminum Pipe 24 Inch</t>
  </si>
  <si>
    <t>603.0011.0036</t>
  </si>
  <si>
    <t>End Section for Corrugated Aluminum Pipe 36 Inch</t>
  </si>
  <si>
    <t>603.0011.0048</t>
  </si>
  <si>
    <t>End Section for Corrugated Aluminum Pipe 48 Inch</t>
  </si>
  <si>
    <t>603.0011.0060</t>
  </si>
  <si>
    <t>End Section for Corrugated Aluminum Pipe 60 Inch</t>
  </si>
  <si>
    <t>603.0011.0072</t>
  </si>
  <si>
    <t>End Section for Corrugated Aluminum Pipe 72 Inch</t>
  </si>
  <si>
    <t>603.0011.0084</t>
  </si>
  <si>
    <t>End Section for Corrugated Aluminum Pipe 84 Inch</t>
  </si>
  <si>
    <t>603.0011.0096</t>
  </si>
  <si>
    <t>End Section for Corrugated Aluminum Pipe 96 Inch</t>
  </si>
  <si>
    <t>603.0011.0120</t>
  </si>
  <si>
    <t>End Section for Corrugated Aluminum Pipe 120 Inch</t>
  </si>
  <si>
    <t>603.0013.0000</t>
  </si>
  <si>
    <t>Reinforced Concrete Pipe,</t>
  </si>
  <si>
    <t>603.0014.0000</t>
  </si>
  <si>
    <t>Reinforced Concrete End Section</t>
  </si>
  <si>
    <t>603.0015.0000</t>
  </si>
  <si>
    <t>Elbow,</t>
  </si>
  <si>
    <t>603.0016.0000</t>
  </si>
  <si>
    <t>Branch Connection,</t>
  </si>
  <si>
    <t>603.0017.0012</t>
  </si>
  <si>
    <t>Pipe 12 Inch</t>
  </si>
  <si>
    <t>603.0017.0030</t>
  </si>
  <si>
    <t>Pipe 30 Inch</t>
  </si>
  <si>
    <t>603.0017.0042</t>
  </si>
  <si>
    <t>Pipe 42 Inch</t>
  </si>
  <si>
    <t>603.0017.0048</t>
  </si>
  <si>
    <t>Pipe 48 Inch</t>
  </si>
  <si>
    <t>603.0017.0054</t>
  </si>
  <si>
    <t>Pipe 54 Inch</t>
  </si>
  <si>
    <t>603.0017.0060</t>
  </si>
  <si>
    <t>Pipe 60 Inch</t>
  </si>
  <si>
    <t>603.0017.0066</t>
  </si>
  <si>
    <t>Pipe 66 Inch</t>
  </si>
  <si>
    <t>603.0017.0072</t>
  </si>
  <si>
    <t>Pipe 72 Inch</t>
  </si>
  <si>
    <t>603.0017.0084</t>
  </si>
  <si>
    <t>Pipe 84 Inch</t>
  </si>
  <si>
    <t>603.0017.0090</t>
  </si>
  <si>
    <t>Pipe 90 Inch</t>
  </si>
  <si>
    <t>603.0017.0096</t>
  </si>
  <si>
    <t>Pipe 96 Inch</t>
  </si>
  <si>
    <t>603.0018.0012</t>
  </si>
  <si>
    <t>Bituminous Coated Paved Invert CSP 12 Inch,</t>
  </si>
  <si>
    <t>603.0018.0018</t>
  </si>
  <si>
    <t>Bituminous Coated Paved Invert CSP 18 Inch,</t>
  </si>
  <si>
    <t>603.0018.0024</t>
  </si>
  <si>
    <t>Bituminous Coated Paved Invert CSP 24 Inch,</t>
  </si>
  <si>
    <t>603.0018.0036</t>
  </si>
  <si>
    <t>Bituminous Coated Paved Invert CSP 36 Inch,</t>
  </si>
  <si>
    <t>603.0018.0048</t>
  </si>
  <si>
    <t>Bituminous Coated Paved Invert CSP 48 Inch,</t>
  </si>
  <si>
    <t>603.0018.0060</t>
  </si>
  <si>
    <t>Bituminous Coated Paved Invert CSP 60 Inch,</t>
  </si>
  <si>
    <t>603.0018.0072</t>
  </si>
  <si>
    <t>Bituminous Coated Paved Invert CSP 72 Inch,</t>
  </si>
  <si>
    <t>603.0018.0084</t>
  </si>
  <si>
    <t>Bituminous Coated Paved Invert CSP 84 Inch,</t>
  </si>
  <si>
    <t>603.0018.0096</t>
  </si>
  <si>
    <t>Bituminous Coated Paved Invert CSP 96 Inch,</t>
  </si>
  <si>
    <t>603.0019.0042</t>
  </si>
  <si>
    <t>42x29 Inch Pipe Arch</t>
  </si>
  <si>
    <t>603.0019.0072</t>
  </si>
  <si>
    <t>Pipe Arch 72 Inch</t>
  </si>
  <si>
    <t>603.0019.0103</t>
  </si>
  <si>
    <t>103x71 Inch Pipe Arch</t>
  </si>
  <si>
    <t>603.0020.0012</t>
  </si>
  <si>
    <t>End Section for Pipe 12 Inch</t>
  </si>
  <si>
    <t>603.0020.0030</t>
  </si>
  <si>
    <t>End Section for Pipe 30 Inch</t>
  </si>
  <si>
    <t>603.0020.0042</t>
  </si>
  <si>
    <t>End Section for Pipe 42 Inch</t>
  </si>
  <si>
    <t>603.0020.0048</t>
  </si>
  <si>
    <t>End Section for Pipe 48 Inch</t>
  </si>
  <si>
    <t>603.0020.0060</t>
  </si>
  <si>
    <t>End Section for Pipe 60 Inch</t>
  </si>
  <si>
    <t>603.0020.0072</t>
  </si>
  <si>
    <t>End Section for Pipe 72 Inch</t>
  </si>
  <si>
    <t>603.0020.0084</t>
  </si>
  <si>
    <t>End Section for Pipe 84 Inch</t>
  </si>
  <si>
    <t>603.0020.0096</t>
  </si>
  <si>
    <t>End Section for Pipe 96 Inch</t>
  </si>
  <si>
    <t>603.0021.0000</t>
  </si>
  <si>
    <t>Corrugated Polyethylene Pipe,</t>
  </si>
  <si>
    <t>603.0021.0004</t>
  </si>
  <si>
    <t>Corrugated Polyethylene Pipe 4 Inch</t>
  </si>
  <si>
    <t>603.0021.0006</t>
  </si>
  <si>
    <t>Corrugated Polyethylene Pipe 6 Inch</t>
  </si>
  <si>
    <t>603.0021.0008</t>
  </si>
  <si>
    <t>Corrugated Polyethylene Pipe 8 Inch</t>
  </si>
  <si>
    <t>603.0021.0010</t>
  </si>
  <si>
    <t>Corrugated Polyethylene Pipe 10 Inch</t>
  </si>
  <si>
    <t>603.0021.0012</t>
  </si>
  <si>
    <t>Corrugated Polyethylene Pipe 12 Inch</t>
  </si>
  <si>
    <t>603.0021.0015</t>
  </si>
  <si>
    <t>Corrugated Polyethylene Pipe 15 Inch</t>
  </si>
  <si>
    <t>603.0021.0018</t>
  </si>
  <si>
    <t>Corrugated Polyethylene Pipe 18 Inch</t>
  </si>
  <si>
    <t>603.0021.0024</t>
  </si>
  <si>
    <t>Corrugated Polyethylene Pipe 24 Inch</t>
  </si>
  <si>
    <t>603.0021.0030</t>
  </si>
  <si>
    <t>Corrugated Polyethylene Pipe 30 Inch</t>
  </si>
  <si>
    <t>603.0021.0036</t>
  </si>
  <si>
    <t>Corrugated Polyethylene Pipe 36 Inch</t>
  </si>
  <si>
    <t>603.0021.0042</t>
  </si>
  <si>
    <t>Corrugated Polyethylene Pipe 42 Inch</t>
  </si>
  <si>
    <t>603.0021.0048</t>
  </si>
  <si>
    <t>Corrugated Polyethylene Pipe 48 Inch</t>
  </si>
  <si>
    <t>603.0021.0060</t>
  </si>
  <si>
    <t>Corrugated Polyethylene Pipe 60 Inch</t>
  </si>
  <si>
    <t>603.0021.0072</t>
  </si>
  <si>
    <t>Corrugated Polyethylene Pipe 72 Inch</t>
  </si>
  <si>
    <t>603.0021.0084</t>
  </si>
  <si>
    <t>Corrugated Polyethylene Pipe 84 Inch</t>
  </si>
  <si>
    <t>603.0021.0096</t>
  </si>
  <si>
    <t>Corrugated Polyethylene Pipe 96 Inch</t>
  </si>
  <si>
    <t>603.0022.0012</t>
  </si>
  <si>
    <t>End Section for Corrugated Polyethylene Pipe 12 Inch</t>
  </si>
  <si>
    <t>603.0022.0015</t>
  </si>
  <si>
    <t>End Section for Corrugated Polyethylene Pipe 15 Inch</t>
  </si>
  <si>
    <t>603.0022.0018</t>
  </si>
  <si>
    <t>End Section for Corrugated Polyethylene Pipe 18 Inch</t>
  </si>
  <si>
    <t>603.0022.0024</t>
  </si>
  <si>
    <t>End Section for Corrugated Polyethylene Pipe 24 Inch</t>
  </si>
  <si>
    <t>603.0022.0030</t>
  </si>
  <si>
    <t>End Section for Corrugated Polyethylene Pipe 30 Inch</t>
  </si>
  <si>
    <t>603.0022.0036</t>
  </si>
  <si>
    <t>End Section for Corrugated Polyethylene Pipe 36 Inch</t>
  </si>
  <si>
    <t>603.0022.0042</t>
  </si>
  <si>
    <t>End Section for Corrugated Polyethylene Pipe 42 Inch</t>
  </si>
  <si>
    <t>603.0022.0048</t>
  </si>
  <si>
    <t>End Section for Corrugated Polyethylene Pipe 48 Inch</t>
  </si>
  <si>
    <t>603.0022.0060</t>
  </si>
  <si>
    <t>End Section for Corrugated Polyethylene Pipe 60 Inch</t>
  </si>
  <si>
    <t>603.0022.0072</t>
  </si>
  <si>
    <t>End Section for Corrugated Polyethylene Pipe 72 Inch</t>
  </si>
  <si>
    <t>603.0022.0084</t>
  </si>
  <si>
    <t>End Section for Corrugated Polyethylene Pipe 84 Inch</t>
  </si>
  <si>
    <t>603.0022.0096</t>
  </si>
  <si>
    <t>End Section for Corrugated Polyethylene Pipe 96 Inch</t>
  </si>
  <si>
    <t>603.2000.0006</t>
  </si>
  <si>
    <t>Steel Pipe, 6 Inch,</t>
  </si>
  <si>
    <t>603.2000.0012</t>
  </si>
  <si>
    <t>Steel Pipe, 12 Inch,</t>
  </si>
  <si>
    <t>603.2000.0018</t>
  </si>
  <si>
    <t>Steel Pipe, 18 Inch,</t>
  </si>
  <si>
    <t>603.2000.0024</t>
  </si>
  <si>
    <t>Steel Pipe, 24 Inch,</t>
  </si>
  <si>
    <t>603.2000.0030</t>
  </si>
  <si>
    <t>Steel Pipe, 30 Inch,</t>
  </si>
  <si>
    <t>603.2000.0036</t>
  </si>
  <si>
    <t>Steel Pipe, 36 Inch,</t>
  </si>
  <si>
    <t>603.2000.0042</t>
  </si>
  <si>
    <t>Steel Pipe, 42 Inch,</t>
  </si>
  <si>
    <t>603.2000.0048</t>
  </si>
  <si>
    <t>Steel Pipe, 48 Inch,</t>
  </si>
  <si>
    <t>603.2000.0060</t>
  </si>
  <si>
    <t>Steel Pipe, 60 Inch,</t>
  </si>
  <si>
    <t>603.2000.0072</t>
  </si>
  <si>
    <t>Steel Pipe, 72 Inch,</t>
  </si>
  <si>
    <t>603.2000.0084</t>
  </si>
  <si>
    <t>Steel Pipe, 84 Inch,</t>
  </si>
  <si>
    <t>603.2000.0096</t>
  </si>
  <si>
    <t>Steel Pipe, 96 Inch,</t>
  </si>
  <si>
    <t>603.2001.0000</t>
  </si>
  <si>
    <t>Insulation Board,</t>
  </si>
  <si>
    <t>603.2001.0024</t>
  </si>
  <si>
    <t>Driven Pipe 24 Inch</t>
  </si>
  <si>
    <t>603.2001.0036</t>
  </si>
  <si>
    <t>Driven Pipe 36 Inch</t>
  </si>
  <si>
    <t>603.2001.0042</t>
  </si>
  <si>
    <t>Driven Pipe 42 Inch</t>
  </si>
  <si>
    <t>603.2001.0048</t>
  </si>
  <si>
    <t>Driven Pipe 48 Inch</t>
  </si>
  <si>
    <t>603.2001.0054</t>
  </si>
  <si>
    <t>Driven Pipe 54 Inch</t>
  </si>
  <si>
    <t>603.2001.0060</t>
  </si>
  <si>
    <t>Driven Pipe 60 Inch</t>
  </si>
  <si>
    <t>603.2001.0066</t>
  </si>
  <si>
    <t>Driven Pipe 66 Inch</t>
  </si>
  <si>
    <t>603.2001.0072</t>
  </si>
  <si>
    <t>Driven Pipe 72 Inch</t>
  </si>
  <si>
    <t>603.2001.0078</t>
  </si>
  <si>
    <t>Driven Pipe 78 Inch</t>
  </si>
  <si>
    <t>603.2001.0084</t>
  </si>
  <si>
    <t>Driven Pipe 84 Inch</t>
  </si>
  <si>
    <t>603.2001.0090</t>
  </si>
  <si>
    <t>Driven Pipe 90 Inch</t>
  </si>
  <si>
    <t>603.2001.0096</t>
  </si>
  <si>
    <t>Driven Pipe 96 Inch</t>
  </si>
  <si>
    <t>603.2001.0102</t>
  </si>
  <si>
    <t>Driven Pipe 102 Inch</t>
  </si>
  <si>
    <t>603.2001.0108</t>
  </si>
  <si>
    <t>Driven Pipe 108 Inch</t>
  </si>
  <si>
    <t>603.2001.0114</t>
  </si>
  <si>
    <t>Driven Pipe 114 Inch</t>
  </si>
  <si>
    <t>603.2001.0120</t>
  </si>
  <si>
    <t>Driven Pipe 120 Inch</t>
  </si>
  <si>
    <t>603.2001.0126</t>
  </si>
  <si>
    <t>Driven Pipe 126 Inch</t>
  </si>
  <si>
    <t>603.2001.0132</t>
  </si>
  <si>
    <t>Driven Pipe 132 Inch</t>
  </si>
  <si>
    <t>603.2001.0138</t>
  </si>
  <si>
    <t>Driven Pipe 138 Inch</t>
  </si>
  <si>
    <t>603.2001.0144</t>
  </si>
  <si>
    <t>Driven Pipe 144 Inch</t>
  </si>
  <si>
    <t>603.2001.0150</t>
  </si>
  <si>
    <t>Driven Pipe 150 Inch</t>
  </si>
  <si>
    <t>603.2001.0156</t>
  </si>
  <si>
    <t>Driven Pipe 156 Inch</t>
  </si>
  <si>
    <t>603.2001.0162</t>
  </si>
  <si>
    <t>Driven Pipe 162 Inch</t>
  </si>
  <si>
    <t>603.2001.0168</t>
  </si>
  <si>
    <t>Driven Pipe 168 Inch</t>
  </si>
  <si>
    <t>603.2001.0174</t>
  </si>
  <si>
    <t>Driven Pipe 174 Inch</t>
  </si>
  <si>
    <t>603.2001.0180</t>
  </si>
  <si>
    <t>Driven Pipe 180 Inch</t>
  </si>
  <si>
    <t>603.2002.0012</t>
  </si>
  <si>
    <t>Corrugated Polypropylene Pipe 12 Inch</t>
  </si>
  <si>
    <t>603.2002.0015</t>
  </si>
  <si>
    <t>Corrugated Polypropylene Pipe 15 Inch</t>
  </si>
  <si>
    <t>603.2002.0018</t>
  </si>
  <si>
    <t>Corrugated Polypropylene Pipe 18 Inch</t>
  </si>
  <si>
    <t>603.2002.0024</t>
  </si>
  <si>
    <t>Corrugated Polypropylene Pipe 24 Inch</t>
  </si>
  <si>
    <t>603.2002.0030</t>
  </si>
  <si>
    <t>Corrugated Polypropylene Pipe 30 Inch</t>
  </si>
  <si>
    <t>603.2002.0036</t>
  </si>
  <si>
    <t>Corrugated Polypropylene Pipe 36 Inch</t>
  </si>
  <si>
    <t>603.2002.0048</t>
  </si>
  <si>
    <t>Corrugated Polypropylene Pipe 48 Inch</t>
  </si>
  <si>
    <t>603.2002.0060</t>
  </si>
  <si>
    <t>Corrugated Polypropylene Pipe 60 Inch</t>
  </si>
  <si>
    <t>603.2002.0072</t>
  </si>
  <si>
    <t>Corrugated Polypropylene Pipe 72 Inch</t>
  </si>
  <si>
    <t>603.2002.0084</t>
  </si>
  <si>
    <t>Corrugated Polypropylene Pipe 84 Inch</t>
  </si>
  <si>
    <t>603.2002.0096</t>
  </si>
  <si>
    <t>Corrugated Polypropylene Pipe 96 Inch</t>
  </si>
  <si>
    <t>603.2003.0012</t>
  </si>
  <si>
    <t>603.2003.0015</t>
  </si>
  <si>
    <t>603.2003.0018</t>
  </si>
  <si>
    <t>603.2003.0024</t>
  </si>
  <si>
    <t>603.2003.0030</t>
  </si>
  <si>
    <t>603.2003.0036</t>
  </si>
  <si>
    <t>603.2003.0042</t>
  </si>
  <si>
    <t>Corrugated Polypropylene Pipe 42 Inch</t>
  </si>
  <si>
    <t>603.2003.0048</t>
  </si>
  <si>
    <t>603.2004.0012</t>
  </si>
  <si>
    <t>HDPE Pipe 12 Inch</t>
  </si>
  <si>
    <t>603.2004.0015</t>
  </si>
  <si>
    <t>HDPE Pipe 15 Inch</t>
  </si>
  <si>
    <t>603.2004.0018</t>
  </si>
  <si>
    <t>HDPE Pipe 18 Inch</t>
  </si>
  <si>
    <t>603.2004.0024</t>
  </si>
  <si>
    <t>HDPE Pipe 24 Inch</t>
  </si>
  <si>
    <t>603.2004.0030</t>
  </si>
  <si>
    <t>HDPE Pipe 30 Inch</t>
  </si>
  <si>
    <t>603.2004.0036</t>
  </si>
  <si>
    <t>HDPE Pipe 36 Inch</t>
  </si>
  <si>
    <t>603.2004.0042</t>
  </si>
  <si>
    <t>HDPE Pipe 42 Inch</t>
  </si>
  <si>
    <t>603.2004.0048</t>
  </si>
  <si>
    <t>HDPE Pipe 48 Inch</t>
  </si>
  <si>
    <t>603.2004.0060</t>
  </si>
  <si>
    <t>HDPE Pipe 60 Inch</t>
  </si>
  <si>
    <t>603.2004.0072</t>
  </si>
  <si>
    <t>HDPE Pipe 72 Inch</t>
  </si>
  <si>
    <t>603.2004.0084</t>
  </si>
  <si>
    <t>HDPE Pipe 84 Inch</t>
  </si>
  <si>
    <t>603.2004.0096</t>
  </si>
  <si>
    <t>HDPE Pipe 96 Inch</t>
  </si>
  <si>
    <t>603.2004.CO08</t>
  </si>
  <si>
    <t>Corrugated HDPE Pipe 8 Inch</t>
  </si>
  <si>
    <t>603.2004.CO12</t>
  </si>
  <si>
    <t>Corrugated HDPE Pipe 12 Inch</t>
  </si>
  <si>
    <t>603.2004.CO18</t>
  </si>
  <si>
    <t>Corrugated HDPE Pipe 18 Inch</t>
  </si>
  <si>
    <t>603.2004.CO24</t>
  </si>
  <si>
    <t>Corrugated HDPE Pipe 24 Inch</t>
  </si>
  <si>
    <t>603.2004.CO30</t>
  </si>
  <si>
    <t>Corrugated HDPE Pipe 30 Inch</t>
  </si>
  <si>
    <t>603.2004.CO36</t>
  </si>
  <si>
    <t>Corrugated HDPE Pipe 36 Inch</t>
  </si>
  <si>
    <t>603.2004.CO42</t>
  </si>
  <si>
    <t>Corrugated HDPE Pipe 42 Inch</t>
  </si>
  <si>
    <t>603.2004.CO48</t>
  </si>
  <si>
    <t>Corrugated HDPE Pipe 48 Inch</t>
  </si>
  <si>
    <t>603.2004.ND12</t>
  </si>
  <si>
    <t>End Section for Corrugated HDPE Pipe 12 Inch</t>
  </si>
  <si>
    <t>603.2004.ND18</t>
  </si>
  <si>
    <t>End Section for Corrugated HDPE Pipe 18 Inch</t>
  </si>
  <si>
    <t>603.2004.ND24</t>
  </si>
  <si>
    <t>End Section for Corrugated HDPE Pipe 24 Inch</t>
  </si>
  <si>
    <t>603.2004.ND30</t>
  </si>
  <si>
    <t>End Section for Corrugated HDPE Pipe 30 Inch</t>
  </si>
  <si>
    <t>603.2004.ND36</t>
  </si>
  <si>
    <t>End Section for Corrugated HDPE Pipe 36 Inch</t>
  </si>
  <si>
    <t>603.2004.ND42</t>
  </si>
  <si>
    <t>End Section for Corrugated HDPE Pipe 42 Inch</t>
  </si>
  <si>
    <t>603.2004.ND48</t>
  </si>
  <si>
    <t>End Section for Corrugated HDPE Pipe 48 Inch</t>
  </si>
  <si>
    <t>603.2005.0000</t>
  </si>
  <si>
    <t>603.2006.0000</t>
  </si>
  <si>
    <t>Pipe Joint</t>
  </si>
  <si>
    <t>603.2007.0000</t>
  </si>
  <si>
    <t>Culvert Gate</t>
  </si>
  <si>
    <t>603.2008.0000</t>
  </si>
  <si>
    <t>CSP Tee Section,</t>
  </si>
  <si>
    <t>603.2009.0000</t>
  </si>
  <si>
    <t>Slotted Drain</t>
  </si>
  <si>
    <t>603.2010.0000</t>
  </si>
  <si>
    <t>Wall Pipe,</t>
  </si>
  <si>
    <t>603.2011.0000</t>
  </si>
  <si>
    <t>Aluminum Box Culvert</t>
  </si>
  <si>
    <t>603.2012.0000</t>
  </si>
  <si>
    <t>Anti-Seep Wall</t>
  </si>
  <si>
    <t>603.2013.0000</t>
  </si>
  <si>
    <t>Box Culvert,</t>
  </si>
  <si>
    <t>603.2013.0603</t>
  </si>
  <si>
    <t>Box Culvert, Precast Reinforced Concrete, 6'-0" Span, 3'-0" Rise</t>
  </si>
  <si>
    <t>603.2013.0805</t>
  </si>
  <si>
    <t>Box Culvert, Precast Reinforced Concrete, 8'-0" Span, 5'-0" Rise</t>
  </si>
  <si>
    <t>603.2013.1000</t>
  </si>
  <si>
    <t>Box Culvert, Precast Reinforced Concrete, 10'-0" Span,</t>
  </si>
  <si>
    <t>603.2013.1900</t>
  </si>
  <si>
    <t>Box Culvert, Precast Reinforced Concrete, 19'-0" Span, 16'-0" Rise</t>
  </si>
  <si>
    <t>603.2014.0000</t>
  </si>
  <si>
    <t>Pipe Abandonment</t>
  </si>
  <si>
    <t>603.2015.0000</t>
  </si>
  <si>
    <t>Sliplining</t>
  </si>
  <si>
    <t>603.2015.0010</t>
  </si>
  <si>
    <t>603.2016.0000</t>
  </si>
  <si>
    <t>Clean Culvert</t>
  </si>
  <si>
    <t>603.2017.0000</t>
  </si>
  <si>
    <t>Culvert Cleaning</t>
  </si>
  <si>
    <t>603.2018.0000</t>
  </si>
  <si>
    <t>Clean and Repair Pipe</t>
  </si>
  <si>
    <t>603.2019.0000</t>
  </si>
  <si>
    <t>Liner for Storm Drain,</t>
  </si>
  <si>
    <t>603.2019.000A</t>
  </si>
  <si>
    <t>Liner</t>
  </si>
  <si>
    <t>603.2019.0012</t>
  </si>
  <si>
    <t>Liner for Storm Drain 12 Inch,</t>
  </si>
  <si>
    <t>603.2019.0015</t>
  </si>
  <si>
    <t>Liner for Storm Drain 15 Inch,</t>
  </si>
  <si>
    <t>603.2019.0018</t>
  </si>
  <si>
    <t>Liner for Storm Drain 18 Inch,</t>
  </si>
  <si>
    <t>603.2019.0024</t>
  </si>
  <si>
    <t>Liner for Storm Drain 24 Inch,</t>
  </si>
  <si>
    <t>603.2019.0030</t>
  </si>
  <si>
    <t>Liner for Storm Drain 30 Inch,</t>
  </si>
  <si>
    <t>603.2019.0036</t>
  </si>
  <si>
    <t>Liner for Storm Drain 36 Inch,</t>
  </si>
  <si>
    <t>603.2019.0042</t>
  </si>
  <si>
    <t>Liner for Storm Drain 42 Inch,</t>
  </si>
  <si>
    <t>603.2019.0048</t>
  </si>
  <si>
    <t>Liner for Storm Drain 48 Inch,</t>
  </si>
  <si>
    <t>603.2019.0084</t>
  </si>
  <si>
    <t>Liner for Storm Drain 84 Inch,</t>
  </si>
  <si>
    <t>603.2020.0000</t>
  </si>
  <si>
    <t>Closed-Circuit Television (CCTV) Inspection</t>
  </si>
  <si>
    <t>603.2020.000A</t>
  </si>
  <si>
    <t>603.2020.000B</t>
  </si>
  <si>
    <t>603.2020.0010</t>
  </si>
  <si>
    <t>603.2021.0000</t>
  </si>
  <si>
    <t>Corrugated Aluminum Pipe Arch,</t>
  </si>
  <si>
    <t>603.2022.0000</t>
  </si>
  <si>
    <t>Storm Sewer Cleanout</t>
  </si>
  <si>
    <t>603.2023.0000</t>
  </si>
  <si>
    <t>PVC Pipe,</t>
  </si>
  <si>
    <t>603.2023.0004</t>
  </si>
  <si>
    <t>PVC Pipe, 4"</t>
  </si>
  <si>
    <t>603.2023.0006</t>
  </si>
  <si>
    <t>PVC Pipe, 6"</t>
  </si>
  <si>
    <t>603.2023.0008</t>
  </si>
  <si>
    <t>PVC Pipe, 8"</t>
  </si>
  <si>
    <t>603.2024.0000</t>
  </si>
  <si>
    <t>Steel Culvert,</t>
  </si>
  <si>
    <t>603.2025.0000</t>
  </si>
  <si>
    <t>Trench Drain</t>
  </si>
  <si>
    <t>603.2027.0000</t>
  </si>
  <si>
    <t>Cure In Place Pipe,</t>
  </si>
  <si>
    <t>603.2027.0012</t>
  </si>
  <si>
    <t>Cure In Place Pipe 12"</t>
  </si>
  <si>
    <t>603.2027.0018</t>
  </si>
  <si>
    <t>Cure In Place Pipe 18"</t>
  </si>
  <si>
    <t>603.2027.0024</t>
  </si>
  <si>
    <t>Cure In Place Pipe 24"</t>
  </si>
  <si>
    <t>603.2027.0036</t>
  </si>
  <si>
    <t>Cure In Place Pipe 36"</t>
  </si>
  <si>
    <t>603.2027.0048</t>
  </si>
  <si>
    <t>Cure In Place Pipe 48"</t>
  </si>
  <si>
    <t>603.2027.0084</t>
  </si>
  <si>
    <t>Cure In Place Pipe 84"</t>
  </si>
  <si>
    <t>603.2028.0000</t>
  </si>
  <si>
    <t>Sidewalk Culvert</t>
  </si>
  <si>
    <t>603.2029.0008</t>
  </si>
  <si>
    <t>8 Inch Storm Drain Additional Insulation,</t>
  </si>
  <si>
    <t>603.2029.0012</t>
  </si>
  <si>
    <t>12 Inch Storm Drain Additional Insulation,</t>
  </si>
  <si>
    <t>603.2029.0018</t>
  </si>
  <si>
    <t>18 Inch Storm Drain Additional Insulation,</t>
  </si>
  <si>
    <t>603.2029.0024</t>
  </si>
  <si>
    <t>24 Inch Storm Drain Additional Insulation,</t>
  </si>
  <si>
    <t>603.2029.0030</t>
  </si>
  <si>
    <t>30 Inch Storm Drain Additional Insulation,</t>
  </si>
  <si>
    <t>603.2030.0000</t>
  </si>
  <si>
    <t>Storm Drain Cleaning</t>
  </si>
  <si>
    <t>603.2031.000A</t>
  </si>
  <si>
    <t>Storm Drain Pipe and Culvert Cleaning - Less than 24 Inch</t>
  </si>
  <si>
    <t>603.2031.000B</t>
  </si>
  <si>
    <t>Storm Drain Pipe and Culvert Cleaning - 24 thru 36 Inch</t>
  </si>
  <si>
    <t>603.2031.000C</t>
  </si>
  <si>
    <t>Storm Drain Pipe and Culvert Cleaning - 37 thru 48 Inch</t>
  </si>
  <si>
    <t>603.2032.0008</t>
  </si>
  <si>
    <t>603.2032.0012</t>
  </si>
  <si>
    <t>603.2032.0015</t>
  </si>
  <si>
    <t>Corrugated HDPE Pipe 15 Inch</t>
  </si>
  <si>
    <t>603.2032.0018</t>
  </si>
  <si>
    <t>603.2032.0024</t>
  </si>
  <si>
    <t>603.2032.0030</t>
  </si>
  <si>
    <t>603.2032.0036</t>
  </si>
  <si>
    <t>603.2032.0042</t>
  </si>
  <si>
    <t>603.2032.0048</t>
  </si>
  <si>
    <t>603.2032.0054</t>
  </si>
  <si>
    <t>Corrugated HDPE Pipe 54 Inch</t>
  </si>
  <si>
    <t>603.2033.0012</t>
  </si>
  <si>
    <t>603.2033.0018</t>
  </si>
  <si>
    <t>603.2033.0024</t>
  </si>
  <si>
    <t>603.2033.0030</t>
  </si>
  <si>
    <t>603.2033.0036</t>
  </si>
  <si>
    <t>603.2033.0042</t>
  </si>
  <si>
    <t>603.2033.0048</t>
  </si>
  <si>
    <t>603.2033.0054</t>
  </si>
  <si>
    <t>End Section for Corrugated HDPE Pipe 54 Inch</t>
  </si>
  <si>
    <t>603.2034.0000</t>
  </si>
  <si>
    <t>603.2035.0036</t>
  </si>
  <si>
    <t>Steel Pipe, 36 Inch, ASTM A252 Grade 3,</t>
  </si>
  <si>
    <t>603.2035.0054</t>
  </si>
  <si>
    <t>Steel Pipe, 54 Inch, ASTM A252 Grade 3,</t>
  </si>
  <si>
    <t>603.2035.0066</t>
  </si>
  <si>
    <t>Steel Pipe, 66 Inch, ASTM A252 Grade 3,</t>
  </si>
  <si>
    <t>603.2036.0042</t>
  </si>
  <si>
    <t>Polymer Coated CSP 42 Inch</t>
  </si>
  <si>
    <t>603.2037.0024</t>
  </si>
  <si>
    <t>End Section for CSP 24-inch - Safety Bars</t>
  </si>
  <si>
    <t>603.2037.0036</t>
  </si>
  <si>
    <t>End Section for CSP 36-Inch - Safety Bars</t>
  </si>
  <si>
    <t>603.2038.0000</t>
  </si>
  <si>
    <t>CSP</t>
  </si>
  <si>
    <t>603.2038.0010</t>
  </si>
  <si>
    <t>603.2038.0036</t>
  </si>
  <si>
    <t>603.2039.000B</t>
  </si>
  <si>
    <t>Storm Drain Service, Type B</t>
  </si>
  <si>
    <t>603.2040.0000</t>
  </si>
  <si>
    <t>Storm Drain Pipe Repair - Utility Puncture</t>
  </si>
  <si>
    <t>603.2041.0000</t>
  </si>
  <si>
    <t>Pipe Repair</t>
  </si>
  <si>
    <t>603.2042.0000</t>
  </si>
  <si>
    <t>Host Pipe Spot Repairs by Directive</t>
  </si>
  <si>
    <t>603.2045.0000</t>
  </si>
  <si>
    <t>Building Survey</t>
  </si>
  <si>
    <t>603.2046.0000</t>
  </si>
  <si>
    <t>603.2047.1006</t>
  </si>
  <si>
    <t>Box Culvert, Reinforced Concrete, 10'-0" Span, 6'-0" Rise</t>
  </si>
  <si>
    <t>603.2050.0000</t>
  </si>
  <si>
    <t>Temporary Culvert</t>
  </si>
  <si>
    <t>603.2051.0000</t>
  </si>
  <si>
    <t>Pipe,</t>
  </si>
  <si>
    <t>603.2052.0000</t>
  </si>
  <si>
    <t>Pipe End Grating,</t>
  </si>
  <si>
    <t>603.9998.0000</t>
  </si>
  <si>
    <t>Culverts and Storm Drains Added Costs</t>
  </si>
  <si>
    <t>603.9999.0000</t>
  </si>
  <si>
    <t>604.0001.0000</t>
  </si>
  <si>
    <t>Storm Sewer Manhole</t>
  </si>
  <si>
    <t>604.0001.0001</t>
  </si>
  <si>
    <t>Storm Sewer Manhole, Type I</t>
  </si>
  <si>
    <t>604.0001.0002</t>
  </si>
  <si>
    <t>Storm Sewer Manhole, Type II</t>
  </si>
  <si>
    <t>604.0001.0003</t>
  </si>
  <si>
    <t>Storm Sewer Manhole, Type III</t>
  </si>
  <si>
    <t>604.0002.0000</t>
  </si>
  <si>
    <t>Sanitary Sewer Manhole</t>
  </si>
  <si>
    <t>604.0003.0000</t>
  </si>
  <si>
    <t>Reconstruct Existing Manhole</t>
  </si>
  <si>
    <t>604.0004.0000</t>
  </si>
  <si>
    <t>Adjust Existing Manhole</t>
  </si>
  <si>
    <t>604.0005.000B</t>
  </si>
  <si>
    <t>Inlet, Type B</t>
  </si>
  <si>
    <t>604.0005.000C</t>
  </si>
  <si>
    <t>Inlet, Type C</t>
  </si>
  <si>
    <t>604.0005.000D</t>
  </si>
  <si>
    <t>Inlet, Type D</t>
  </si>
  <si>
    <t>604.0005.000E</t>
  </si>
  <si>
    <t>Inlet, Type E</t>
  </si>
  <si>
    <t>604.0005.000F</t>
  </si>
  <si>
    <t>Inlet, Type F</t>
  </si>
  <si>
    <t>604.0006.0000</t>
  </si>
  <si>
    <t>Relocate Inlet</t>
  </si>
  <si>
    <t>604.0007.0000</t>
  </si>
  <si>
    <t>Relocate Manhole</t>
  </si>
  <si>
    <t>604.0008.0000</t>
  </si>
  <si>
    <t>Reconstruct Manhole</t>
  </si>
  <si>
    <t>604.0009.0000</t>
  </si>
  <si>
    <t>Reconstruct Manhole Top Section</t>
  </si>
  <si>
    <t>604.0010.0000</t>
  </si>
  <si>
    <t>Reconstruct Inlet</t>
  </si>
  <si>
    <t>604.0011.0000</t>
  </si>
  <si>
    <t>Replace Manhole Top Section</t>
  </si>
  <si>
    <t>604.0012.0000</t>
  </si>
  <si>
    <t>Replace Inlet Frame and Grate</t>
  </si>
  <si>
    <t>604.0013.0000</t>
  </si>
  <si>
    <t>Replace Inlet Grate</t>
  </si>
  <si>
    <t>604.0014.0000</t>
  </si>
  <si>
    <t>Remove and Replace Sewer Manhole Frame and Lid</t>
  </si>
  <si>
    <t>604.0015.0000</t>
  </si>
  <si>
    <t>Remove and Replace Storm Drain Manhole Frame and Lid</t>
  </si>
  <si>
    <t>604.0016.0000</t>
  </si>
  <si>
    <t>Adjust Inlet Frame and Grate</t>
  </si>
  <si>
    <t>604.2000.0000</t>
  </si>
  <si>
    <t>Demolish Existing Manhole</t>
  </si>
  <si>
    <t>604.2001.0000</t>
  </si>
  <si>
    <t>Demolish Existing Inlet</t>
  </si>
  <si>
    <t>604.2002.0000</t>
  </si>
  <si>
    <t>Oil Water Separator</t>
  </si>
  <si>
    <t>604.2003.0000</t>
  </si>
  <si>
    <t>Storm Water Treatment,</t>
  </si>
  <si>
    <t>604.2004.0000</t>
  </si>
  <si>
    <t>Storm Sewer Vault</t>
  </si>
  <si>
    <t>604.2005.0000</t>
  </si>
  <si>
    <t>Clean Drainage System</t>
  </si>
  <si>
    <t>604.2005.EA00</t>
  </si>
  <si>
    <t>Clean Drainage System - Structures</t>
  </si>
  <si>
    <t>604.2005.LF00</t>
  </si>
  <si>
    <t>Clean Drainage System - Pipes</t>
  </si>
  <si>
    <t>604.2006.0000</t>
  </si>
  <si>
    <t>604.2007.0000</t>
  </si>
  <si>
    <t>Clean Existing Inlet</t>
  </si>
  <si>
    <t>604.2008.0000</t>
  </si>
  <si>
    <t>Thaw Tube</t>
  </si>
  <si>
    <t>604.2009.0000</t>
  </si>
  <si>
    <t>Storm Sewer System Complete</t>
  </si>
  <si>
    <t>604.2010.0001</t>
  </si>
  <si>
    <t>Inlet Type, I</t>
  </si>
  <si>
    <t>604.2010.0002</t>
  </si>
  <si>
    <t>Inlet Type, II</t>
  </si>
  <si>
    <t>604.2010.0003</t>
  </si>
  <si>
    <t>Inlet Type, III</t>
  </si>
  <si>
    <t>604.2011.0000</t>
  </si>
  <si>
    <t>Oil and Grit Separator</t>
  </si>
  <si>
    <t>604.2011.000A</t>
  </si>
  <si>
    <t>Oil and Grit Separator - Cleaning</t>
  </si>
  <si>
    <t>604.2012.0000</t>
  </si>
  <si>
    <t>Outlet Structure</t>
  </si>
  <si>
    <t>604.2013.0000</t>
  </si>
  <si>
    <t>Modified Inlet, Type A</t>
  </si>
  <si>
    <t>604.2014.000A</t>
  </si>
  <si>
    <t>Storm Drain Structure - Inspection</t>
  </si>
  <si>
    <t>604.2014.000B</t>
  </si>
  <si>
    <t>Storm Drain Structure - Cleaning</t>
  </si>
  <si>
    <t>604.2014.000C</t>
  </si>
  <si>
    <t>Storm Drain Vault - Cleaning</t>
  </si>
  <si>
    <t>604.2014.000D</t>
  </si>
  <si>
    <t>Storm Drain Lift Station - Cleaning</t>
  </si>
  <si>
    <t>604.2014.000E</t>
  </si>
  <si>
    <t>Storm Drain Lift Station</t>
  </si>
  <si>
    <t>604.2015.0000</t>
  </si>
  <si>
    <t>604.2016.0000</t>
  </si>
  <si>
    <t>604.2017.0000</t>
  </si>
  <si>
    <t>Catch Basin - Precast</t>
  </si>
  <si>
    <t>604.2017.0001</t>
  </si>
  <si>
    <t>Catch Basin Manhole - Precast</t>
  </si>
  <si>
    <t>604.9998.0000</t>
  </si>
  <si>
    <t>Manholes and Inlets Added Costs</t>
  </si>
  <si>
    <t>604.9999.0000</t>
  </si>
  <si>
    <t>605.0001.0006</t>
  </si>
  <si>
    <t>Perforated Corrugated Steel Pipe for Underdrain 6 Inch</t>
  </si>
  <si>
    <t>605.0001.0008</t>
  </si>
  <si>
    <t>Perforated Corrugated Steel Pipe for Underdrain 8 Inch</t>
  </si>
  <si>
    <t>605.0001.0012</t>
  </si>
  <si>
    <t>Perforated Corrugated Steel Pipe for Underdrain 12 Inch</t>
  </si>
  <si>
    <t>605.0001.0018</t>
  </si>
  <si>
    <t>Perforated Corrugated Steel Pipe for Underdrain 18 Inch</t>
  </si>
  <si>
    <t>605.0001.0024</t>
  </si>
  <si>
    <t>Perforated Corrugated Steel Pipe for Underdrain 24 Inch</t>
  </si>
  <si>
    <t>605.0002.0006</t>
  </si>
  <si>
    <t>Perforated Corrugated Aluminum Pipe for Underdrain 6 Inch</t>
  </si>
  <si>
    <t>605.0002.0008</t>
  </si>
  <si>
    <t>Perforated Corrugated Aluminum Pipe for Underdrain 8 Inch</t>
  </si>
  <si>
    <t>605.0002.0012</t>
  </si>
  <si>
    <t>Perforated Corrugated Aluminum Pipe for Underdrain 12 Inch</t>
  </si>
  <si>
    <t>605.0002.0018</t>
  </si>
  <si>
    <t>Perforated Corrugated Aluminum Pipe for Underdrain 18 Inch</t>
  </si>
  <si>
    <t>605.0002.0024</t>
  </si>
  <si>
    <t>Perforated Corrugated Aluminum Pipe for Underdrain 24 Inch</t>
  </si>
  <si>
    <t>605.0003.0006</t>
  </si>
  <si>
    <t>Perforated Pipe Underdrain 6 Inch</t>
  </si>
  <si>
    <t>605.0003.0008</t>
  </si>
  <si>
    <t>Perforated Pipe Underdrain 8 Inch</t>
  </si>
  <si>
    <t>605.0003.0012</t>
  </si>
  <si>
    <t>Perforated Pipe Underdrain 12 Inch</t>
  </si>
  <si>
    <t>605.0003.0018</t>
  </si>
  <si>
    <t>Perforated Pipe Underdrain 18 Inch</t>
  </si>
  <si>
    <t>605.0003.0024</t>
  </si>
  <si>
    <t>Perforated Pipe Underdrain 24 Inch</t>
  </si>
  <si>
    <t>605.0004.0000</t>
  </si>
  <si>
    <t>Blind Drain</t>
  </si>
  <si>
    <t>605.0005.0000</t>
  </si>
  <si>
    <t>605.0006.0006</t>
  </si>
  <si>
    <t>Perforated Corrugated Polyethylene Pipe for Underdrain 6 Inch</t>
  </si>
  <si>
    <t>605.0006.0008</t>
  </si>
  <si>
    <t>Perforated Corrugated Polyethylene Pipe for Underdrain 8 Inch</t>
  </si>
  <si>
    <t>605.0006.0012</t>
  </si>
  <si>
    <t>Perforated Corrugated Polyethylene Pipe for Underdrain 12 Inch</t>
  </si>
  <si>
    <t>605.0006.0018</t>
  </si>
  <si>
    <t>Perforated Corrugated Polyethylene Pipe for Underdrain 18 Inch</t>
  </si>
  <si>
    <t>605.0006.0064</t>
  </si>
  <si>
    <t>Perforated Corrugated Polyethylene Pipe for Underdrain 24 Inch</t>
  </si>
  <si>
    <t>605.0007.0006</t>
  </si>
  <si>
    <t>Perforated PVC  Pipe for Underdrain 6 Inch</t>
  </si>
  <si>
    <t>605.0007.0008</t>
  </si>
  <si>
    <t>Perforated PVC  Pipe for Underdrain 8 Inch</t>
  </si>
  <si>
    <t>605.0007.0012</t>
  </si>
  <si>
    <t>Perforated PVC  Pipe for Underdrain 12 Inch</t>
  </si>
  <si>
    <t>605.0007.0018</t>
  </si>
  <si>
    <t>Perforated PVC  Pipe for Underdrain 18 Inch</t>
  </si>
  <si>
    <t>605.0007.0024</t>
  </si>
  <si>
    <t>Perforated PVC  Pipe for Underdrain 24 Inch</t>
  </si>
  <si>
    <t>605.2000.0000</t>
  </si>
  <si>
    <t>Underdrain System</t>
  </si>
  <si>
    <t>605.2001.0000</t>
  </si>
  <si>
    <t>605.2002.0000</t>
  </si>
  <si>
    <t>Rock Underdrain Extension</t>
  </si>
  <si>
    <t>605.2003.0000</t>
  </si>
  <si>
    <t>Pre-Bore Prefabricated Vertical Drains</t>
  </si>
  <si>
    <t>605.2004.0000</t>
  </si>
  <si>
    <t>605.2005.0000</t>
  </si>
  <si>
    <t>Drain Tubes</t>
  </si>
  <si>
    <t>605.2006.0000</t>
  </si>
  <si>
    <t>Strip Drain,</t>
  </si>
  <si>
    <t>605.2006.0001</t>
  </si>
  <si>
    <t>Strip Drain, Transverse</t>
  </si>
  <si>
    <t>605.2006.0002</t>
  </si>
  <si>
    <t>Strip Drain, Transverse &amp; Longitudinal</t>
  </si>
  <si>
    <t>605.2007.0000</t>
  </si>
  <si>
    <t>Subdrain Cleanout Repair</t>
  </si>
  <si>
    <t>605.2008.0006</t>
  </si>
  <si>
    <t>Perforated Corrugated HDPE Pipe 6 Inch</t>
  </si>
  <si>
    <t>605.2008.0008</t>
  </si>
  <si>
    <t>Perforated Corrugated HDPE Pipe 8 Inch</t>
  </si>
  <si>
    <t>605.2008.0012</t>
  </si>
  <si>
    <t>Perforated Corrugated HDPE Pipe 12 Inch</t>
  </si>
  <si>
    <t>605.2008.0018</t>
  </si>
  <si>
    <t>Perforated Corrugated HDPE Pipe 18 Inch</t>
  </si>
  <si>
    <t>605.2009.0000</t>
  </si>
  <si>
    <t>Underground Stormwater Retention System</t>
  </si>
  <si>
    <t>605.2010.0001</t>
  </si>
  <si>
    <t>Blanket Drain - Standard</t>
  </si>
  <si>
    <t>605.2010.0002</t>
  </si>
  <si>
    <t>Blanket Drain - Enlarged</t>
  </si>
  <si>
    <t>605.2012.0000</t>
  </si>
  <si>
    <t>Adjust Underdrain Cleanout</t>
  </si>
  <si>
    <t>605.9998.0000</t>
  </si>
  <si>
    <t>Underdrains Added Costs</t>
  </si>
  <si>
    <t>605.9999.0000</t>
  </si>
  <si>
    <t>606.0002.0000</t>
  </si>
  <si>
    <t>Thrie Beam Guardrail</t>
  </si>
  <si>
    <t>606.0003.0000</t>
  </si>
  <si>
    <t>Box Beam Guardrail</t>
  </si>
  <si>
    <t>606.0004.0000</t>
  </si>
  <si>
    <t>Cable Guardrail</t>
  </si>
  <si>
    <t>606.0005.0000</t>
  </si>
  <si>
    <t>Removing and Reconstructing Guardrail</t>
  </si>
  <si>
    <t>606.0008.0000</t>
  </si>
  <si>
    <t>Double-faced, W-Beam Guardrail</t>
  </si>
  <si>
    <t>606.0009.0000</t>
  </si>
  <si>
    <t>Short Radius Guardrail</t>
  </si>
  <si>
    <t>606.0014.0000</t>
  </si>
  <si>
    <t>Buried in Backslope Guardrail Terminal</t>
  </si>
  <si>
    <t>606.0015.0000</t>
  </si>
  <si>
    <t>Adjust Existing Guardrail</t>
  </si>
  <si>
    <t>606.0016.0000</t>
  </si>
  <si>
    <t>Transition Rail</t>
  </si>
  <si>
    <t>606.0016.0001</t>
  </si>
  <si>
    <t>Transition Rail, Modification</t>
  </si>
  <si>
    <t>606.0016.0002</t>
  </si>
  <si>
    <t>Transition Rail, Timber</t>
  </si>
  <si>
    <t>606.0017.0000</t>
  </si>
  <si>
    <t>606.2000.0000</t>
  </si>
  <si>
    <t>Bollard</t>
  </si>
  <si>
    <t>606.2001.0000</t>
  </si>
  <si>
    <t>Steel Bollard, Fixed</t>
  </si>
  <si>
    <t>606.2002.0000</t>
  </si>
  <si>
    <t>Steel Bollard, Removable</t>
  </si>
  <si>
    <t>606.2003.0000</t>
  </si>
  <si>
    <t>Wood Bollard, Fixed</t>
  </si>
  <si>
    <t>606.2004.0000</t>
  </si>
  <si>
    <t>Wood Bollard, Removable</t>
  </si>
  <si>
    <t>606.2007.0000</t>
  </si>
  <si>
    <t>Crash Cushion</t>
  </si>
  <si>
    <t>606.2007.000A</t>
  </si>
  <si>
    <t>Crash Cushion, Permanent Sacrificial</t>
  </si>
  <si>
    <t>606.2007.000B</t>
  </si>
  <si>
    <t>Crash Cushion, Permanent Reusable</t>
  </si>
  <si>
    <t>606.2007.000C</t>
  </si>
  <si>
    <t>Crash Cushion, Permanent Low Maintenance and Self-restoring</t>
  </si>
  <si>
    <t>606.2008.0000</t>
  </si>
  <si>
    <t>Relocate Existing Crash Cushion</t>
  </si>
  <si>
    <t>606.2009.0000</t>
  </si>
  <si>
    <t>Special Approach Guardrail Treatment</t>
  </si>
  <si>
    <t>606.2010.0000</t>
  </si>
  <si>
    <t>Box Beam Terminal</t>
  </si>
  <si>
    <t>606.2011.0000</t>
  </si>
  <si>
    <t>Downstream End Anchor</t>
  </si>
  <si>
    <t>606.2012.0000</t>
  </si>
  <si>
    <t>Batter Board</t>
  </si>
  <si>
    <t>606.2013.0000</t>
  </si>
  <si>
    <t>606.2014.0000</t>
  </si>
  <si>
    <t>Guardrail Paving</t>
  </si>
  <si>
    <t>606.2015.0000</t>
  </si>
  <si>
    <t>Guardrail Post Drilling or Spudding</t>
  </si>
  <si>
    <t>606.2016.0000</t>
  </si>
  <si>
    <t>Rub Rail</t>
  </si>
  <si>
    <t>606.2017.0000</t>
  </si>
  <si>
    <t>Guardrail Reflector</t>
  </si>
  <si>
    <t>606.2018.0000</t>
  </si>
  <si>
    <t>Guardrail Flexible Delineator</t>
  </si>
  <si>
    <t>606.2019.0000</t>
  </si>
  <si>
    <t>Additional Guardrail</t>
  </si>
  <si>
    <t>606.2020.0000</t>
  </si>
  <si>
    <t>Controlled Release Terminal (CRT)</t>
  </si>
  <si>
    <t>606.2021.0000</t>
  </si>
  <si>
    <t>Guardrail Post Alternative Advancement</t>
  </si>
  <si>
    <t>606.2022.0000</t>
  </si>
  <si>
    <t>High Tension Cable Guardrail</t>
  </si>
  <si>
    <t>606.2023.0000</t>
  </si>
  <si>
    <t>High Tension Cable Guardrail - End Terminal</t>
  </si>
  <si>
    <t>606.2024.0000</t>
  </si>
  <si>
    <t>High Tension Cable Guardrail - End Terminal Foundation</t>
  </si>
  <si>
    <t>606.2025.0000</t>
  </si>
  <si>
    <t>Batter Board Adjustments</t>
  </si>
  <si>
    <t>606.2030.0000</t>
  </si>
  <si>
    <t>Guardrail Repair,</t>
  </si>
  <si>
    <t>606.2030.0010</t>
  </si>
  <si>
    <t>606.2030.0020</t>
  </si>
  <si>
    <t>606.2040.0000</t>
  </si>
  <si>
    <t>Guardrail Contract Support,</t>
  </si>
  <si>
    <t>606.2050.0000</t>
  </si>
  <si>
    <t>Guardrail,</t>
  </si>
  <si>
    <t>606.9998.0000</t>
  </si>
  <si>
    <t>Guardrail Added Costs</t>
  </si>
  <si>
    <t>606.9999.0000</t>
  </si>
  <si>
    <t>607.0001.0000</t>
  </si>
  <si>
    <t>Barbed Wire</t>
  </si>
  <si>
    <t>607.0002.0000</t>
  </si>
  <si>
    <t>Woven Wire Fence</t>
  </si>
  <si>
    <t>607.0003.0000</t>
  </si>
  <si>
    <t>Chain Link Fence</t>
  </si>
  <si>
    <t>607.0003.00A0</t>
  </si>
  <si>
    <t>Chain Link Fence, Repair</t>
  </si>
  <si>
    <t>607.0004.0000</t>
  </si>
  <si>
    <t>Reconstructed Fence</t>
  </si>
  <si>
    <t>607.0005.0000</t>
  </si>
  <si>
    <t>Drive Gate</t>
  </si>
  <si>
    <t>607.0006.0000</t>
  </si>
  <si>
    <t>Walk Gate</t>
  </si>
  <si>
    <t>607.0007.0000</t>
  </si>
  <si>
    <t>607.2000.0000</t>
  </si>
  <si>
    <t>Wooden Post</t>
  </si>
  <si>
    <t>607.2001.0000</t>
  </si>
  <si>
    <t>Fence Protection</t>
  </si>
  <si>
    <t>607.2002.0000</t>
  </si>
  <si>
    <t>Gate and Foundation</t>
  </si>
  <si>
    <t>607.2002.000A</t>
  </si>
  <si>
    <t>Avalanche Gate - Modifications</t>
  </si>
  <si>
    <t>607.2003.0000</t>
  </si>
  <si>
    <t>Noise Barrier</t>
  </si>
  <si>
    <t>607.2004.0000</t>
  </si>
  <si>
    <t>607.2005.0000</t>
  </si>
  <si>
    <t>Moose Fence,</t>
  </si>
  <si>
    <t>607.2006.0000</t>
  </si>
  <si>
    <t>Moose Fence Entrance Gate</t>
  </si>
  <si>
    <t>607.2007.0000</t>
  </si>
  <si>
    <t>Noise Barrier and Foundation</t>
  </si>
  <si>
    <t>607.2009.0000</t>
  </si>
  <si>
    <t>607.2010.0000</t>
  </si>
  <si>
    <t>607.2011.0000</t>
  </si>
  <si>
    <t>Gate Modifications</t>
  </si>
  <si>
    <t>607.2012.0000</t>
  </si>
  <si>
    <t>Wood Fence</t>
  </si>
  <si>
    <t>607.2013.0000</t>
  </si>
  <si>
    <t>607.9998.0000</t>
  </si>
  <si>
    <t>Fences Added Costs</t>
  </si>
  <si>
    <t>607.9999.0000</t>
  </si>
  <si>
    <t>608.0001.0004</t>
  </si>
  <si>
    <t>Concrete Sidewalk, 4 inches thick</t>
  </si>
  <si>
    <t>608.0001.0006</t>
  </si>
  <si>
    <t>Concrete Sidewalk, 6 inches thick</t>
  </si>
  <si>
    <t>608.0002.0000</t>
  </si>
  <si>
    <t>Asphalt Sidewalk</t>
  </si>
  <si>
    <t>608.0003.0000</t>
  </si>
  <si>
    <t>608.0004.00C1</t>
  </si>
  <si>
    <t>Bed Course Material, Grading C-1</t>
  </si>
  <si>
    <t>608.0004.00D1</t>
  </si>
  <si>
    <t>Bed Course Material, Grading D-1</t>
  </si>
  <si>
    <t>608.0005.00C1</t>
  </si>
  <si>
    <t>608.0005.00D1</t>
  </si>
  <si>
    <t>608.0006.0000</t>
  </si>
  <si>
    <t>Curb Ramp</t>
  </si>
  <si>
    <t>608.0007.0000</t>
  </si>
  <si>
    <t>Curb Ramp, Retrofit</t>
  </si>
  <si>
    <t>608.0008.0004</t>
  </si>
  <si>
    <t>Concrete Sidewalk, 4 Inches thick</t>
  </si>
  <si>
    <t>608.0008.0006</t>
  </si>
  <si>
    <t>Concrete Sidewalk, 6 Inches thick</t>
  </si>
  <si>
    <t>608.2000.0000</t>
  </si>
  <si>
    <t>Sidewalk Reconditioning</t>
  </si>
  <si>
    <t>608.2001.0000</t>
  </si>
  <si>
    <t>608.2003.0000</t>
  </si>
  <si>
    <t>Asphalt Medians</t>
  </si>
  <si>
    <t>608.2004.0000</t>
  </si>
  <si>
    <t>608.2005.0000</t>
  </si>
  <si>
    <t>Asphalt Pathways and Medians</t>
  </si>
  <si>
    <t>608.2006.0000</t>
  </si>
  <si>
    <t>608.2007.0000</t>
  </si>
  <si>
    <t>Asphalt</t>
  </si>
  <si>
    <t>608.2008.0000</t>
  </si>
  <si>
    <t>Asphalt Pattern Imprinted and Painted</t>
  </si>
  <si>
    <t>608.2010.0000</t>
  </si>
  <si>
    <t>Concrete Sidewalk Wall,</t>
  </si>
  <si>
    <t>608.2010.0001</t>
  </si>
  <si>
    <t>608.2011.0000</t>
  </si>
  <si>
    <t>Concrete Sidewalk Retaining Wall,</t>
  </si>
  <si>
    <t>608.2012.0000</t>
  </si>
  <si>
    <t>Concrete Sidewalk Barrier Wall,</t>
  </si>
  <si>
    <t>608.2013.0001</t>
  </si>
  <si>
    <t>Concrete Slabs, Broom Finish,</t>
  </si>
  <si>
    <t>608.2013.0002</t>
  </si>
  <si>
    <t>Concrete Slabs, Exposed Aggregate Finish,</t>
  </si>
  <si>
    <t>608.2013.0003</t>
  </si>
  <si>
    <t>Concrete Slabs, Colored,</t>
  </si>
  <si>
    <t>608.2013.0004</t>
  </si>
  <si>
    <t>Concrete Slabs, Pattern Imprinted,</t>
  </si>
  <si>
    <t>608.2013.0005</t>
  </si>
  <si>
    <t>Concrete Slabs, Colored &amp; Pattern Imprinted,</t>
  </si>
  <si>
    <t>608.2013.0006</t>
  </si>
  <si>
    <t>Concrete Slabs,</t>
  </si>
  <si>
    <t>608.2013.A004</t>
  </si>
  <si>
    <t>Concrete, Type I, 4 inches thick, Broom Finish,</t>
  </si>
  <si>
    <t>608.2013.A006</t>
  </si>
  <si>
    <t>Concrete, Type I, 6 inches thick, Broom Finish,</t>
  </si>
  <si>
    <t>608.2013.B004</t>
  </si>
  <si>
    <t>Concrete, Type II, 4 inches thick, Exposed Aggregate Finish,</t>
  </si>
  <si>
    <t>608.2013.B006</t>
  </si>
  <si>
    <t>Concrete, Type II, 6 inches thick, Exposed Aggregate Finish,</t>
  </si>
  <si>
    <t>608.2013.C004</t>
  </si>
  <si>
    <t>Concrete, Type III, 4 inches thick, Colored,</t>
  </si>
  <si>
    <t>608.2013.C006</t>
  </si>
  <si>
    <t>Concrete, Type III, 6 inches thick, Colored,</t>
  </si>
  <si>
    <t>608.2013.D004</t>
  </si>
  <si>
    <t>Concrete, Type IV, 4 inches thick, Pattern Imprinted,</t>
  </si>
  <si>
    <t>608.2013.D006</t>
  </si>
  <si>
    <t>Concrete, Type IV, 6 inches thick, Pattern Imprinted,</t>
  </si>
  <si>
    <t>608.2013.E004</t>
  </si>
  <si>
    <t>Concrete, Type V, 4 inches thick, Colored and Pattern Imprinted,</t>
  </si>
  <si>
    <t>608.2013.E006</t>
  </si>
  <si>
    <t>Concrete, Type V, 6 inches thick, Colored and Pattern Imprinted,</t>
  </si>
  <si>
    <t>608.2013.E008</t>
  </si>
  <si>
    <t>Concrete, Type V, 8 inches thick, Colored and Pattern Imprinted,</t>
  </si>
  <si>
    <t>608.2014.0000</t>
  </si>
  <si>
    <t>Concrete Medians</t>
  </si>
  <si>
    <t>608.2015.0000</t>
  </si>
  <si>
    <t>Concrete Stairway</t>
  </si>
  <si>
    <t>608.2016.0000</t>
  </si>
  <si>
    <t>Detectable Warning Tile</t>
  </si>
  <si>
    <t>608.2017.0000</t>
  </si>
  <si>
    <t>608.2018.0000</t>
  </si>
  <si>
    <t>Artificial Turf with Concrete Substrate</t>
  </si>
  <si>
    <t>608.2019.0000</t>
  </si>
  <si>
    <t>Sidewalk Transition</t>
  </si>
  <si>
    <t>608.2020.0000</t>
  </si>
  <si>
    <t>Pedestrian Island(s)</t>
  </si>
  <si>
    <t>608.2021.0000</t>
  </si>
  <si>
    <t>608.2022.0000</t>
  </si>
  <si>
    <t>Bike Ramp</t>
  </si>
  <si>
    <t>608.2023.0000</t>
  </si>
  <si>
    <t>River Rock Apron</t>
  </si>
  <si>
    <t>608.2024.0000</t>
  </si>
  <si>
    <t>Sidewalk Improvements</t>
  </si>
  <si>
    <t>608.2025.0000</t>
  </si>
  <si>
    <t>Concrete Median</t>
  </si>
  <si>
    <t>608.2026.0000</t>
  </si>
  <si>
    <t>Electrical Deicing System Complete</t>
  </si>
  <si>
    <t>608.2027.0000</t>
  </si>
  <si>
    <t>Concrete Sidewalk, 8 inches thick</t>
  </si>
  <si>
    <t>608.2028.0000</t>
  </si>
  <si>
    <t>Crossing</t>
  </si>
  <si>
    <t>608.2029.0000</t>
  </si>
  <si>
    <t>Traffic Island(s)</t>
  </si>
  <si>
    <t>608.2030.0000</t>
  </si>
  <si>
    <t>608.2031.0000</t>
  </si>
  <si>
    <t>Pedestrian Barrier</t>
  </si>
  <si>
    <t>608.2032.0000</t>
  </si>
  <si>
    <t>608.2033.0000</t>
  </si>
  <si>
    <t>608.2035.0000</t>
  </si>
  <si>
    <t>Additional Sidewalk</t>
  </si>
  <si>
    <t>608.2036.0000</t>
  </si>
  <si>
    <t>Safety Rail</t>
  </si>
  <si>
    <t>608.2038.0000</t>
  </si>
  <si>
    <t>Concrete Sidewalk with Variable Thickness</t>
  </si>
  <si>
    <t>608.9998.0000</t>
  </si>
  <si>
    <t>Sidewalks Added Costs</t>
  </si>
  <si>
    <t>608.9999.0000</t>
  </si>
  <si>
    <t>609.0001.0001</t>
  </si>
  <si>
    <t>Curb, Type 1</t>
  </si>
  <si>
    <t>609.0001.0002</t>
  </si>
  <si>
    <t>Curb, Type 2</t>
  </si>
  <si>
    <t>609.0001.0003</t>
  </si>
  <si>
    <t>Curb, Type 3</t>
  </si>
  <si>
    <t>609.0001.0004</t>
  </si>
  <si>
    <t>Curb, Type 4</t>
  </si>
  <si>
    <t>609.0001.0ALL</t>
  </si>
  <si>
    <t>Curb, All Types</t>
  </si>
  <si>
    <t>609.0002.0001</t>
  </si>
  <si>
    <t>Curb and Gutter, Type 1</t>
  </si>
  <si>
    <t>609.0002.0002</t>
  </si>
  <si>
    <t>Curb and Gutter, Type 2</t>
  </si>
  <si>
    <t>609.0002.0003</t>
  </si>
  <si>
    <t>Curb and Gutter, Type 3</t>
  </si>
  <si>
    <t>609.0002.0ALL</t>
  </si>
  <si>
    <t>Curb and Gutter, All Types</t>
  </si>
  <si>
    <t>609.0003.0000</t>
  </si>
  <si>
    <t>Backing Curb</t>
  </si>
  <si>
    <t>609.0003.000A</t>
  </si>
  <si>
    <t>Backing Curb, Type A - 24 Inches Wide x 6 Inches Thick</t>
  </si>
  <si>
    <t>609.0003.000B</t>
  </si>
  <si>
    <t>Backing Curb, Type B - 24 Inches Wide x 12 Inches Thick</t>
  </si>
  <si>
    <t>609.0004.0000</t>
  </si>
  <si>
    <t>Asphalt Curb</t>
  </si>
  <si>
    <t>609.0005.00C1</t>
  </si>
  <si>
    <t>609.0005.00D1</t>
  </si>
  <si>
    <t>609.0006.00C1</t>
  </si>
  <si>
    <t>609.0006.00D1</t>
  </si>
  <si>
    <t>609.0007.0001</t>
  </si>
  <si>
    <t>609.0007.0002</t>
  </si>
  <si>
    <t>609.0007.0003</t>
  </si>
  <si>
    <t>609.0007.0ALL</t>
  </si>
  <si>
    <t>609.2000.0000</t>
  </si>
  <si>
    <t>Curb, Drain</t>
  </si>
  <si>
    <t>609.2001.0000</t>
  </si>
  <si>
    <t>Curb, Steel-Faced</t>
  </si>
  <si>
    <t>609.2002.0000</t>
  </si>
  <si>
    <t>Curb, Doweled</t>
  </si>
  <si>
    <t>609.2003.0000</t>
  </si>
  <si>
    <t>Concrete Parking Bumper</t>
  </si>
  <si>
    <t>609.2004.0000</t>
  </si>
  <si>
    <t>Valley Gutter</t>
  </si>
  <si>
    <t>609.2005.0000</t>
  </si>
  <si>
    <t>609.2006.0000</t>
  </si>
  <si>
    <t>Truck Apron</t>
  </si>
  <si>
    <t>609.2010.0000</t>
  </si>
  <si>
    <t>Additional Curb and Gutter</t>
  </si>
  <si>
    <t>609.9998.0000</t>
  </si>
  <si>
    <t>Curbing Added Costs</t>
  </si>
  <si>
    <t>609.9999.0000</t>
  </si>
  <si>
    <t>610.0001.0000</t>
  </si>
  <si>
    <t>610.0003.0000</t>
  </si>
  <si>
    <t>610.0004.0000</t>
  </si>
  <si>
    <t>610.2000.0000</t>
  </si>
  <si>
    <t>Wide Rock Outfall</t>
  </si>
  <si>
    <t>610.2001.0000</t>
  </si>
  <si>
    <t>Narrow Rock Outfall</t>
  </si>
  <si>
    <t>610.2002.0000</t>
  </si>
  <si>
    <t>Weir Structure</t>
  </si>
  <si>
    <t>610.2003.0000</t>
  </si>
  <si>
    <t>Spillway,</t>
  </si>
  <si>
    <t>610.2004.0000</t>
  </si>
  <si>
    <t>Drain Rock</t>
  </si>
  <si>
    <t>610.2005.0000</t>
  </si>
  <si>
    <t>610.2006.0000</t>
  </si>
  <si>
    <t>Rock Inlay</t>
  </si>
  <si>
    <t>610.2007.000A</t>
  </si>
  <si>
    <t>Rock Inlay, Type A</t>
  </si>
  <si>
    <t>610.2007.000B</t>
  </si>
  <si>
    <t>Rock Inlay, Type B</t>
  </si>
  <si>
    <t>610.2007.000C</t>
  </si>
  <si>
    <t>Rock Inlay, Type C</t>
  </si>
  <si>
    <t>610.9998.0000</t>
  </si>
  <si>
    <t>Ditch Lining Added Costs</t>
  </si>
  <si>
    <t>610.9999.0000</t>
  </si>
  <si>
    <t>611.0001.0001</t>
  </si>
  <si>
    <t>Riprap, Class I</t>
  </si>
  <si>
    <t>611.0001.0002</t>
  </si>
  <si>
    <t>611.0001.0003</t>
  </si>
  <si>
    <t>611.0001.0004</t>
  </si>
  <si>
    <t>Riprap, Class IV</t>
  </si>
  <si>
    <t>611.0001.0005</t>
  </si>
  <si>
    <t>Riprap, Class V</t>
  </si>
  <si>
    <t>611.0001.001A</t>
  </si>
  <si>
    <t>Riprap, Class IA</t>
  </si>
  <si>
    <t>611.0001.0200</t>
  </si>
  <si>
    <t>Riprap, Class R200</t>
  </si>
  <si>
    <t>611.0001.0500</t>
  </si>
  <si>
    <t>Riprap, Class R500</t>
  </si>
  <si>
    <t>611.0001.1200</t>
  </si>
  <si>
    <t>Riprap, Class R1200</t>
  </si>
  <si>
    <t>611.0002.0001</t>
  </si>
  <si>
    <t>611.0002.0004</t>
  </si>
  <si>
    <t>611.0002.0005</t>
  </si>
  <si>
    <t>611.0002.0130</t>
  </si>
  <si>
    <t>Riprap, Class R130</t>
  </si>
  <si>
    <t>611.0002.0260</t>
  </si>
  <si>
    <t>Riprap, Class R260</t>
  </si>
  <si>
    <t>611.0002.1300</t>
  </si>
  <si>
    <t>Riprap, Class R1300</t>
  </si>
  <si>
    <t>611.0002.2600</t>
  </si>
  <si>
    <t>Riprap, Class R2600</t>
  </si>
  <si>
    <t>611.0003.0001</t>
  </si>
  <si>
    <t>611.0003.0002</t>
  </si>
  <si>
    <t>611.0003.0003</t>
  </si>
  <si>
    <t>611.0003.0004</t>
  </si>
  <si>
    <t>611.0003.0005</t>
  </si>
  <si>
    <t>611.2000.0000</t>
  </si>
  <si>
    <t>Armor Rock</t>
  </si>
  <si>
    <t>611.2000.000A</t>
  </si>
  <si>
    <t>611.2000.000B</t>
  </si>
  <si>
    <t>611.2001.0000</t>
  </si>
  <si>
    <t>611.2002.0000</t>
  </si>
  <si>
    <t>Filter Rock</t>
  </si>
  <si>
    <t>611.2003.0000</t>
  </si>
  <si>
    <t>Drain Aggregate</t>
  </si>
  <si>
    <t>611.2004.0000</t>
  </si>
  <si>
    <t>Rock Outfall</t>
  </si>
  <si>
    <t>611.2005.0000</t>
  </si>
  <si>
    <t>Salvage and Reuse Riprap</t>
  </si>
  <si>
    <t>611.2005.0010</t>
  </si>
  <si>
    <t>611.2006.0000</t>
  </si>
  <si>
    <t>611.2007.0000</t>
  </si>
  <si>
    <t>611.2008.0000</t>
  </si>
  <si>
    <t>Core Rock</t>
  </si>
  <si>
    <t>611.2009.0000</t>
  </si>
  <si>
    <t>611.2010.0000</t>
  </si>
  <si>
    <t>Riprap, Grouted</t>
  </si>
  <si>
    <t>611.2011.0000</t>
  </si>
  <si>
    <t>Underlayer Rock</t>
  </si>
  <si>
    <t>611.2011.000A</t>
  </si>
  <si>
    <t>611.2011.000B</t>
  </si>
  <si>
    <t>611.2012.0000</t>
  </si>
  <si>
    <t>Riprap,</t>
  </si>
  <si>
    <t>611.2013.0000</t>
  </si>
  <si>
    <t>Channel Border Rock</t>
  </si>
  <si>
    <t>611.2014.0000</t>
  </si>
  <si>
    <t>611.2015.0000</t>
  </si>
  <si>
    <t>611.2015.0010</t>
  </si>
  <si>
    <t>611.2020.0003</t>
  </si>
  <si>
    <t>611.3000.0000</t>
  </si>
  <si>
    <t>Riprap Trench</t>
  </si>
  <si>
    <t>611.9998.0000</t>
  </si>
  <si>
    <t>Riprap Added Costs</t>
  </si>
  <si>
    <t>611.9999.0000</t>
  </si>
  <si>
    <t>612.0001.0000</t>
  </si>
  <si>
    <t>Sacked Concrete Slope Protection</t>
  </si>
  <si>
    <t>612.2000.0000</t>
  </si>
  <si>
    <t>Sacked Concrete Slope Protection,</t>
  </si>
  <si>
    <t>612.9998.0000</t>
  </si>
  <si>
    <t>Sacked Concrete Slope Protection Added Costs</t>
  </si>
  <si>
    <t>612.9999.0000</t>
  </si>
  <si>
    <t>613.0001.0000</t>
  </si>
  <si>
    <t>Right-of-Way Monument</t>
  </si>
  <si>
    <t>613.0002.0000</t>
  </si>
  <si>
    <t>Culvert Marker Post</t>
  </si>
  <si>
    <t>613.9998.0000</t>
  </si>
  <si>
    <t>Monuments and Markers Added Costs</t>
  </si>
  <si>
    <t>613.9999.0000</t>
  </si>
  <si>
    <t>614.0001.0000</t>
  </si>
  <si>
    <t>Concrete Barrier</t>
  </si>
  <si>
    <t>614.0002.0000</t>
  </si>
  <si>
    <t>614.2000.0000</t>
  </si>
  <si>
    <t>Relocate Concrete Barrier</t>
  </si>
  <si>
    <t>614.2001.0000</t>
  </si>
  <si>
    <t>Concrete Barrier with Foundation</t>
  </si>
  <si>
    <t>614.2002.0000</t>
  </si>
  <si>
    <t>Concrete Barrier with Barrier Fence</t>
  </si>
  <si>
    <t>614.9998.0000</t>
  </si>
  <si>
    <t>Concrete Barrier Added Costs</t>
  </si>
  <si>
    <t>614.9999.0000</t>
  </si>
  <si>
    <t>615.0003.0000</t>
  </si>
  <si>
    <t>Remove and Relocate Milepost</t>
  </si>
  <si>
    <t>615.0004.0000</t>
  </si>
  <si>
    <t>Delineator, Rigid</t>
  </si>
  <si>
    <t>615.0005.0000</t>
  </si>
  <si>
    <t>Delineator, Flexible</t>
  </si>
  <si>
    <t>615.0007.0000</t>
  </si>
  <si>
    <t>Salvage and Dispose Sign</t>
  </si>
  <si>
    <t>615.2001.0000</t>
  </si>
  <si>
    <t>Remove and Relocate Delineator</t>
  </si>
  <si>
    <t>615.2002.0000</t>
  </si>
  <si>
    <t>Delineator,</t>
  </si>
  <si>
    <t>615.2003.0000</t>
  </si>
  <si>
    <t>615.2004.0000</t>
  </si>
  <si>
    <t>615.2005.0000</t>
  </si>
  <si>
    <t>Snow Pole</t>
  </si>
  <si>
    <t>615.2006.0000</t>
  </si>
  <si>
    <t>Sign Assembly</t>
  </si>
  <si>
    <t>615.2007.0000</t>
  </si>
  <si>
    <t>Signpost Extension</t>
  </si>
  <si>
    <t>615.2008.0000</t>
  </si>
  <si>
    <t>615.2009.0000</t>
  </si>
  <si>
    <t>Rock Sign Installation</t>
  </si>
  <si>
    <t>615.2010.0000</t>
  </si>
  <si>
    <t>615.2011.0000</t>
  </si>
  <si>
    <t>Sign Support,</t>
  </si>
  <si>
    <t>615.2012.0000</t>
  </si>
  <si>
    <t>Remove Existing and Install New Sign</t>
  </si>
  <si>
    <t>615.2013.0000</t>
  </si>
  <si>
    <t>Remove Existing and Install New Sign and Post</t>
  </si>
  <si>
    <t>615.2014.0000</t>
  </si>
  <si>
    <t>Special Signs</t>
  </si>
  <si>
    <t>615.2015.0000</t>
  </si>
  <si>
    <t>Additional Sign Panel Only</t>
  </si>
  <si>
    <t>615.2016.0000</t>
  </si>
  <si>
    <t>Additional Sign Panel, Post and Foundation</t>
  </si>
  <si>
    <t>615.2017.0000</t>
  </si>
  <si>
    <t>Standard Overhead Sign Support</t>
  </si>
  <si>
    <t>615.2017.000A</t>
  </si>
  <si>
    <t>Overhead Sign Support</t>
  </si>
  <si>
    <t>615.2018.0000</t>
  </si>
  <si>
    <t>615.2019.0000</t>
  </si>
  <si>
    <t>615.2020.0000</t>
  </si>
  <si>
    <t>Delineation Strips</t>
  </si>
  <si>
    <t>615.2021.0000</t>
  </si>
  <si>
    <t>Bike Lane Signage</t>
  </si>
  <si>
    <t>615.9998.0000</t>
  </si>
  <si>
    <t>Standard Sign Added Costs</t>
  </si>
  <si>
    <t>615.9999.0000</t>
  </si>
  <si>
    <t>616.0001.0050</t>
  </si>
  <si>
    <t>Thaw Pipe 1/2 Inch Diameter</t>
  </si>
  <si>
    <t>616.0001.0075</t>
  </si>
  <si>
    <t>Thaw Pipe 3/4 Inch Diameter</t>
  </si>
  <si>
    <t>616.0001.0150</t>
  </si>
  <si>
    <t>Thaw Pipe 1 1/2 Inch Diameter</t>
  </si>
  <si>
    <t>616.0002.0050</t>
  </si>
  <si>
    <t>616.0002.0075</t>
  </si>
  <si>
    <t>616.0003.0000</t>
  </si>
  <si>
    <t>Thaw Wire Installation</t>
  </si>
  <si>
    <t>616.0004.0000</t>
  </si>
  <si>
    <t>616.0005.0000</t>
  </si>
  <si>
    <t>Removal of Thaw Pipe</t>
  </si>
  <si>
    <t>616.2000.0000</t>
  </si>
  <si>
    <t>Heating Cable</t>
  </si>
  <si>
    <t>616.2005.0000</t>
  </si>
  <si>
    <t>Thaw Wire Repair</t>
  </si>
  <si>
    <t>616.9998.0000</t>
  </si>
  <si>
    <t>Thaw Pipe and Thaw Wires Added Costs</t>
  </si>
  <si>
    <t>616.9999.0000</t>
  </si>
  <si>
    <t>617.0001.0000</t>
  </si>
  <si>
    <t>Railroad Crossing</t>
  </si>
  <si>
    <t>617.0002.0000</t>
  </si>
  <si>
    <t>Railroad Signal and Relay Case Foundations</t>
  </si>
  <si>
    <t>617.0003.0000</t>
  </si>
  <si>
    <t>Cantilever Signal Foundation</t>
  </si>
  <si>
    <t>617.0004.0000</t>
  </si>
  <si>
    <t>Railroad Furnished Signal Base</t>
  </si>
  <si>
    <t>617.0005.0000</t>
  </si>
  <si>
    <t>Rigid Metal Conduit with Pull Wire</t>
  </si>
  <si>
    <t>617.0006.0000</t>
  </si>
  <si>
    <t>Type IA Junction Box</t>
  </si>
  <si>
    <t>617.0007.0000</t>
  </si>
  <si>
    <t>Type II Junction Box</t>
  </si>
  <si>
    <t>617.0008.0000</t>
  </si>
  <si>
    <t>Railroad Signal Load Center</t>
  </si>
  <si>
    <t>617.2000.0000</t>
  </si>
  <si>
    <t>Temporary Railroad Crossing</t>
  </si>
  <si>
    <t>617.2001.0000</t>
  </si>
  <si>
    <t>Detour Railroad Signal Modification</t>
  </si>
  <si>
    <t>617.2002.0000</t>
  </si>
  <si>
    <t>Remove Railroad Crossing</t>
  </si>
  <si>
    <t>617.2003.0000</t>
  </si>
  <si>
    <t>Remove Railroad Signal</t>
  </si>
  <si>
    <t>617.2004.0000</t>
  </si>
  <si>
    <t>Pipeline Crossing Road Upgrade</t>
  </si>
  <si>
    <t>617.2005.0000</t>
  </si>
  <si>
    <t>Pedestrian Pathway Diverter</t>
  </si>
  <si>
    <t>617.2006.004A</t>
  </si>
  <si>
    <t>Railroad Ballast, Type 4A</t>
  </si>
  <si>
    <t>617.9998.0000</t>
  </si>
  <si>
    <t>Railroad Crossings Added Costs</t>
  </si>
  <si>
    <t>617.9999.0000</t>
  </si>
  <si>
    <t>618.0001.0000</t>
  </si>
  <si>
    <t>618.0001.000A</t>
  </si>
  <si>
    <t>Seeding -</t>
  </si>
  <si>
    <t>618.0001.000B</t>
  </si>
  <si>
    <t>618.0001.000C</t>
  </si>
  <si>
    <t>618.0002.000A</t>
  </si>
  <si>
    <t>618.0002.000B</t>
  </si>
  <si>
    <t>618.0002.000C</t>
  </si>
  <si>
    <t>618.0004.0000</t>
  </si>
  <si>
    <t>618.0004.000A</t>
  </si>
  <si>
    <t>618.0004.000B</t>
  </si>
  <si>
    <t>618.0004.000C</t>
  </si>
  <si>
    <t>618.0005.0000</t>
  </si>
  <si>
    <t>618.0005.000A</t>
  </si>
  <si>
    <t>618.0005.000B</t>
  </si>
  <si>
    <t>618.0005.000C</t>
  </si>
  <si>
    <t>618.2000.0000</t>
  </si>
  <si>
    <t>Water for Maintenance</t>
  </si>
  <si>
    <t>618.2001.000A</t>
  </si>
  <si>
    <t>Seeding - Alpine</t>
  </si>
  <si>
    <t>618.2001.000B</t>
  </si>
  <si>
    <t>Seeding - Wetland</t>
  </si>
  <si>
    <t>618.2002.000A</t>
  </si>
  <si>
    <t>618.2002.000B</t>
  </si>
  <si>
    <t>618.9998.0000</t>
  </si>
  <si>
    <t>Seeding Added Costs</t>
  </si>
  <si>
    <t>618.9999.0000</t>
  </si>
  <si>
    <t>619.0001.0000</t>
  </si>
  <si>
    <t>Mulching</t>
  </si>
  <si>
    <t>619.0002.0000</t>
  </si>
  <si>
    <t>Matting</t>
  </si>
  <si>
    <t>619.2000.0000</t>
  </si>
  <si>
    <t>Coconut Fiber Blanket</t>
  </si>
  <si>
    <t>619.2001.0000</t>
  </si>
  <si>
    <t>Compost</t>
  </si>
  <si>
    <t>619.2003.0000</t>
  </si>
  <si>
    <t>Sediment Retention Fiber Rolls</t>
  </si>
  <si>
    <t>619.2003.000A</t>
  </si>
  <si>
    <t>Fiber Rolls - SRFR  Filter Sock</t>
  </si>
  <si>
    <t>619.2003.000B</t>
  </si>
  <si>
    <t>Fiber Rolls - SRFR Compost Sock</t>
  </si>
  <si>
    <t>619.2003.000C</t>
  </si>
  <si>
    <t>Fiber Rolls - SRFR Coir Log</t>
  </si>
  <si>
    <t>619.2004.0000</t>
  </si>
  <si>
    <t>Check Dam and Sediment Barrier</t>
  </si>
  <si>
    <t>619.2005.0000</t>
  </si>
  <si>
    <t>619.2006.0000</t>
  </si>
  <si>
    <t>Sediment Barrier</t>
  </si>
  <si>
    <t>619.2007.0000</t>
  </si>
  <si>
    <t>Compost Berm</t>
  </si>
  <si>
    <t>619.2008.0000</t>
  </si>
  <si>
    <t>Sandbags</t>
  </si>
  <si>
    <t>619.2009.0000</t>
  </si>
  <si>
    <t>Manufactured Inlet Protection System</t>
  </si>
  <si>
    <t>619.2010.0000</t>
  </si>
  <si>
    <t>Sandbag Inlet Protection System</t>
  </si>
  <si>
    <t>619.2011.0000</t>
  </si>
  <si>
    <t>Vehicle Tracking, Entrance/Exit</t>
  </si>
  <si>
    <t>619.2012.0000</t>
  </si>
  <si>
    <t>Root Barrier</t>
  </si>
  <si>
    <t>619.2013.0000</t>
  </si>
  <si>
    <t>Bonded Fiber Matrix (BFM)</t>
  </si>
  <si>
    <t>619.2014.0000</t>
  </si>
  <si>
    <t>Below Grate Inlet Protection</t>
  </si>
  <si>
    <t>619.2015.0000</t>
  </si>
  <si>
    <t>Above Grate Inlet Protection</t>
  </si>
  <si>
    <t>619.2016.0000</t>
  </si>
  <si>
    <t>Mulch - HECP BFM</t>
  </si>
  <si>
    <t>619.2016.000A</t>
  </si>
  <si>
    <t>Mulch - HECP SMM</t>
  </si>
  <si>
    <t>619.2016.000B</t>
  </si>
  <si>
    <t>Mulch - HECP MBFM</t>
  </si>
  <si>
    <t>619.2016.000C</t>
  </si>
  <si>
    <t>Mulch - HECP PSFM</t>
  </si>
  <si>
    <t>619.2016.000D</t>
  </si>
  <si>
    <t>Mulch - HECP FRM-FGM</t>
  </si>
  <si>
    <t>619.2016.000E</t>
  </si>
  <si>
    <t>Mulch - HECP FRM-ET-FGM</t>
  </si>
  <si>
    <t>619.2016.000F</t>
  </si>
  <si>
    <t>Mulch - HECP Dried Peat Moss</t>
  </si>
  <si>
    <t>619.2016.000G</t>
  </si>
  <si>
    <t>Mulch - HECP Wood Strand, Fiber</t>
  </si>
  <si>
    <t>619.2016.000H</t>
  </si>
  <si>
    <t>Mulch - Shredded Bark Mulch</t>
  </si>
  <si>
    <t>619.2016.000I</t>
  </si>
  <si>
    <t>Mulch - Straw</t>
  </si>
  <si>
    <t>619.2016.000J</t>
  </si>
  <si>
    <t>619.2017.0000</t>
  </si>
  <si>
    <t>High Performance Turf Reinforcement Mat</t>
  </si>
  <si>
    <t>619.2018.000A</t>
  </si>
  <si>
    <t>Matting - RECP Control Nets</t>
  </si>
  <si>
    <t>619.2018.000B</t>
  </si>
  <si>
    <t>Matting - RECP Netless Rolled ECB</t>
  </si>
  <si>
    <t>619.2018.000C</t>
  </si>
  <si>
    <t>Matting - RECP Single-Net ECB</t>
  </si>
  <si>
    <t>619.2018.000D</t>
  </si>
  <si>
    <t>Matting - RECP Single-Net OWT</t>
  </si>
  <si>
    <t>619.2018.000E</t>
  </si>
  <si>
    <t>Matting - RECP Double-Net ECB</t>
  </si>
  <si>
    <t>619.2019.0000</t>
  </si>
  <si>
    <t>Bank Stabilization</t>
  </si>
  <si>
    <t>619.2025.0000</t>
  </si>
  <si>
    <t>Biotic Soil Media</t>
  </si>
  <si>
    <t>619.9998.0000</t>
  </si>
  <si>
    <t>Soil Stabilization Added Costs</t>
  </si>
  <si>
    <t>619.9999.0000</t>
  </si>
  <si>
    <t>620.0001.000A</t>
  </si>
  <si>
    <t>Topsoil -</t>
  </si>
  <si>
    <t>620.0001.000B</t>
  </si>
  <si>
    <t>620.0002.0000</t>
  </si>
  <si>
    <t>620.0002.000A</t>
  </si>
  <si>
    <t>620.0002.000B</t>
  </si>
  <si>
    <t>620.0003.0000</t>
  </si>
  <si>
    <t>620.2001.0000</t>
  </si>
  <si>
    <t>620.9998.0000</t>
  </si>
  <si>
    <t>Topsoil Added Costs</t>
  </si>
  <si>
    <t>620.9999.0000</t>
  </si>
  <si>
    <t>621.0001.0000</t>
  </si>
  <si>
    <t>Tree,</t>
  </si>
  <si>
    <t>621.0001.000A</t>
  </si>
  <si>
    <t>621.0001.000B</t>
  </si>
  <si>
    <t>621.0001.000C</t>
  </si>
  <si>
    <t>621.0001.00A2</t>
  </si>
  <si>
    <t>Tree, Betula pendula "Gracilis", 2-Inch Caliper, Single Stem</t>
  </si>
  <si>
    <t>621.0002.0000</t>
  </si>
  <si>
    <t>Shrub,</t>
  </si>
  <si>
    <t>621.0002.000A</t>
  </si>
  <si>
    <t>621.0002.000B</t>
  </si>
  <si>
    <t>621.0002.000C</t>
  </si>
  <si>
    <t>621.0002.000D</t>
  </si>
  <si>
    <t>621.0003.0000</t>
  </si>
  <si>
    <t>Hedge,</t>
  </si>
  <si>
    <t>621.0004.0000</t>
  </si>
  <si>
    <t>Vine,</t>
  </si>
  <si>
    <t>621.0004.00A2</t>
  </si>
  <si>
    <t>Perennial, Iris setosa, #2 Container</t>
  </si>
  <si>
    <t>621.0004.00B2</t>
  </si>
  <si>
    <t>Perennial, Calamagrostis x acutiflora 'Karl Foerster', #2 Container</t>
  </si>
  <si>
    <t>621.0004.00C2</t>
  </si>
  <si>
    <t>Perennial, Helictotrichon sempervirens, #2 Container</t>
  </si>
  <si>
    <t>621.0004.00D2</t>
  </si>
  <si>
    <t>Perennial, Festuca glauca 'Elijah Blue', #2 Container</t>
  </si>
  <si>
    <t>621.2004.0000</t>
  </si>
  <si>
    <t>Perennial,</t>
  </si>
  <si>
    <t>621.2004.000A</t>
  </si>
  <si>
    <t>621.2004.000B</t>
  </si>
  <si>
    <t>621.2004.000C</t>
  </si>
  <si>
    <t>621.2005.0000</t>
  </si>
  <si>
    <t>Furnishing and Planting,</t>
  </si>
  <si>
    <t>621.2005.000B</t>
  </si>
  <si>
    <t>Furnishing and Planting, Willow Bundles</t>
  </si>
  <si>
    <t>621.2006.0000</t>
  </si>
  <si>
    <t>621.2007.0000</t>
  </si>
  <si>
    <t>Landscape Edging</t>
  </si>
  <si>
    <t>621.2008.0000</t>
  </si>
  <si>
    <t>Landscape Boulder</t>
  </si>
  <si>
    <t>621.2008.0001</t>
  </si>
  <si>
    <t>Landscape Boulder - Small</t>
  </si>
  <si>
    <t>621.2008.0002</t>
  </si>
  <si>
    <t>Landscape Boulder - Medium</t>
  </si>
  <si>
    <t>621.2008.0003</t>
  </si>
  <si>
    <t>Landscape Boulder - Large</t>
  </si>
  <si>
    <t>621.2009.0000</t>
  </si>
  <si>
    <t>Vegetative Mat Salvage and Replanting</t>
  </si>
  <si>
    <t>621.2010.0000</t>
  </si>
  <si>
    <t>Roundabout Center Island Landscaping</t>
  </si>
  <si>
    <t>621.2011.0000</t>
  </si>
  <si>
    <t>Mulch</t>
  </si>
  <si>
    <t>621.2012.0000</t>
  </si>
  <si>
    <t>Plantings</t>
  </si>
  <si>
    <t>621.2013.0000</t>
  </si>
  <si>
    <t>Reset Existing Rubble</t>
  </si>
  <si>
    <t>621.2014.0000</t>
  </si>
  <si>
    <t>Tree Pruning</t>
  </si>
  <si>
    <t>621.2015.0000</t>
  </si>
  <si>
    <t>Wetlands Restoration</t>
  </si>
  <si>
    <t>621.2016.0000</t>
  </si>
  <si>
    <t>Plant Maintenance and Replacement</t>
  </si>
  <si>
    <t>621.2017.0000</t>
  </si>
  <si>
    <t>Shredded Bark Mulch</t>
  </si>
  <si>
    <t>621.2018.0000</t>
  </si>
  <si>
    <t>Rock Mulch</t>
  </si>
  <si>
    <t>621.2025.0000</t>
  </si>
  <si>
    <t>Rain Garden</t>
  </si>
  <si>
    <t>621.9998.0000</t>
  </si>
  <si>
    <t>Planting Trees and Shrubs Added Costs</t>
  </si>
  <si>
    <t>621.9999.0000</t>
  </si>
  <si>
    <t>622.0001.0000</t>
  </si>
  <si>
    <t>Rest Area</t>
  </si>
  <si>
    <t>622.0002.0000</t>
  </si>
  <si>
    <t>Water System Complete</t>
  </si>
  <si>
    <t>622.0003.0000</t>
  </si>
  <si>
    <t>Screen Fence</t>
  </si>
  <si>
    <t>622.0004.0000</t>
  </si>
  <si>
    <t>Treated Timber Curb</t>
  </si>
  <si>
    <t>622.0005.0000</t>
  </si>
  <si>
    <t>Well and Casing</t>
  </si>
  <si>
    <t>622.0006.0000</t>
  </si>
  <si>
    <t>Rest Area Signs</t>
  </si>
  <si>
    <t>622.0007.0000</t>
  </si>
  <si>
    <t>Pit Toilet,</t>
  </si>
  <si>
    <t>622.0008.0000</t>
  </si>
  <si>
    <t>Table,</t>
  </si>
  <si>
    <t>622.0009.0000</t>
  </si>
  <si>
    <t>Litter Can with Rack</t>
  </si>
  <si>
    <t>622.0010.0000</t>
  </si>
  <si>
    <t>Fireplace,</t>
  </si>
  <si>
    <t>622.0011.0000</t>
  </si>
  <si>
    <t>Special Vault Toilet</t>
  </si>
  <si>
    <t>622.0012.0000</t>
  </si>
  <si>
    <t>Shelter House,</t>
  </si>
  <si>
    <t>622.0013.0000</t>
  </si>
  <si>
    <t>Hand Pump Assembly</t>
  </si>
  <si>
    <t>622.0014.0000</t>
  </si>
  <si>
    <t>Litter Barrel</t>
  </si>
  <si>
    <t>622.2000.0000</t>
  </si>
  <si>
    <t>Root Guard System</t>
  </si>
  <si>
    <t>622.2001.0000</t>
  </si>
  <si>
    <t>Viewing Platform</t>
  </si>
  <si>
    <t>622.2002.0000</t>
  </si>
  <si>
    <t>Bearproof Garbage Can</t>
  </si>
  <si>
    <t>622.2003.0000</t>
  </si>
  <si>
    <t>Platform Railing</t>
  </si>
  <si>
    <t>622.2004.0000</t>
  </si>
  <si>
    <t>Banner Feature</t>
  </si>
  <si>
    <t>622.2005.0000</t>
  </si>
  <si>
    <t>Flagpole</t>
  </si>
  <si>
    <t>622.2006.0000</t>
  </si>
  <si>
    <t>Remove and Relocate Planter</t>
  </si>
  <si>
    <t>622.2007.0000</t>
  </si>
  <si>
    <t>Remove and Relocate Bench</t>
  </si>
  <si>
    <t>622.2008.0000</t>
  </si>
  <si>
    <t>Remove and Relocate Table</t>
  </si>
  <si>
    <t>622.2009.0000</t>
  </si>
  <si>
    <t>Remove and Relocate Kiosk</t>
  </si>
  <si>
    <t>622.2010.0000</t>
  </si>
  <si>
    <t>Interpretive Frame</t>
  </si>
  <si>
    <t>622.2011.0000</t>
  </si>
  <si>
    <t>Interpretive Sign</t>
  </si>
  <si>
    <t>622.2012.0000</t>
  </si>
  <si>
    <t>Interpretive Sign Base</t>
  </si>
  <si>
    <t>622.2013.0000</t>
  </si>
  <si>
    <t>Pedestrian Flood Gates</t>
  </si>
  <si>
    <t>622.2014.0000</t>
  </si>
  <si>
    <t>Park Sign</t>
  </si>
  <si>
    <t>622.2015.0000</t>
  </si>
  <si>
    <t>Irrigation System</t>
  </si>
  <si>
    <t>622.2016.0000</t>
  </si>
  <si>
    <t>Weatherproof Receptacle</t>
  </si>
  <si>
    <t>622.2017.0000</t>
  </si>
  <si>
    <t>Stairway</t>
  </si>
  <si>
    <t>622.2018.0000</t>
  </si>
  <si>
    <t>Planter,</t>
  </si>
  <si>
    <t>622.2019.0000</t>
  </si>
  <si>
    <t>Bench,</t>
  </si>
  <si>
    <t>622.2020.0000</t>
  </si>
  <si>
    <t>Shelter,</t>
  </si>
  <si>
    <t>622.2021.0000</t>
  </si>
  <si>
    <t>Bolder,</t>
  </si>
  <si>
    <t>622.2022.0000</t>
  </si>
  <si>
    <t>Mulch,</t>
  </si>
  <si>
    <t>622.2022.001A</t>
  </si>
  <si>
    <t>Mulch, Rock Type A, 2"-6" Round River Gravel</t>
  </si>
  <si>
    <t>622.2022.001B</t>
  </si>
  <si>
    <t>Mulch, Rock Type B, 2" Round River Gravel</t>
  </si>
  <si>
    <t>622.2023.0000</t>
  </si>
  <si>
    <t>622.2024.0000</t>
  </si>
  <si>
    <t>622.2025.0000</t>
  </si>
  <si>
    <t>622.2026.0000</t>
  </si>
  <si>
    <t>Double Concrete Vaulted Toilet</t>
  </si>
  <si>
    <t>622.2026.000A</t>
  </si>
  <si>
    <t>Single Concrete Vaulted Toilet</t>
  </si>
  <si>
    <t>622.2027.0000</t>
  </si>
  <si>
    <t>Barrier Rock</t>
  </si>
  <si>
    <t>622.2028.0000</t>
  </si>
  <si>
    <t>Interpretive Kiosk and Signs</t>
  </si>
  <si>
    <t>622.2029.0000</t>
  </si>
  <si>
    <t>Accessible Picnic Table</t>
  </si>
  <si>
    <t>622.2030.0000</t>
  </si>
  <si>
    <t>Picnic Table</t>
  </si>
  <si>
    <t>622.2031.0000</t>
  </si>
  <si>
    <t>Trash Can</t>
  </si>
  <si>
    <t>622.2032.0000</t>
  </si>
  <si>
    <t>Wayfinding Sign</t>
  </si>
  <si>
    <t>622.2033.0000</t>
  </si>
  <si>
    <t>622.2034.0000</t>
  </si>
  <si>
    <t>Wood Parking Bumper</t>
  </si>
  <si>
    <t>622.2035.000A</t>
  </si>
  <si>
    <t>Mulch - Rock, Type A</t>
  </si>
  <si>
    <t>622.2035.000B</t>
  </si>
  <si>
    <t>Mulch - Rock, Type B</t>
  </si>
  <si>
    <t>622.2036.0000</t>
  </si>
  <si>
    <t>Kiosk</t>
  </si>
  <si>
    <t>622.2037.0036</t>
  </si>
  <si>
    <t>Bollard - Precast Concrete Sphere, 36-Inch Diameter</t>
  </si>
  <si>
    <t>622.2038.0000</t>
  </si>
  <si>
    <t>Landscape Filter Fabric</t>
  </si>
  <si>
    <t>622.2039.001A</t>
  </si>
  <si>
    <t>622.2039.001B</t>
  </si>
  <si>
    <t>622.2040.0000</t>
  </si>
  <si>
    <t>622.2045.0000</t>
  </si>
  <si>
    <t>622.2050.0000</t>
  </si>
  <si>
    <t>Artwork Feature</t>
  </si>
  <si>
    <t>622.2055.0000</t>
  </si>
  <si>
    <t>Bicycle Rack</t>
  </si>
  <si>
    <t>622.9998.0000</t>
  </si>
  <si>
    <t>Rest Area Facilities Added Costs</t>
  </si>
  <si>
    <t>622.9999.0000</t>
  </si>
  <si>
    <t>623.2001.0000</t>
  </si>
  <si>
    <t>Lawn Sod</t>
  </si>
  <si>
    <t>623.2002.0000</t>
  </si>
  <si>
    <t>Water for Sod</t>
  </si>
  <si>
    <t>623.9998.0000</t>
  </si>
  <si>
    <t>Block Sodding Added Costs</t>
  </si>
  <si>
    <t>623.9999.0000</t>
  </si>
  <si>
    <t>624.0001.0000</t>
  </si>
  <si>
    <t>Calcium Chloride</t>
  </si>
  <si>
    <t>624.2000.0000</t>
  </si>
  <si>
    <t>Dust Palliative</t>
  </si>
  <si>
    <t>624.2001.0000</t>
  </si>
  <si>
    <t>GAL</t>
  </si>
  <si>
    <t>624.2002.0000</t>
  </si>
  <si>
    <t>624.2003.0000</t>
  </si>
  <si>
    <t>624.9998.0000</t>
  </si>
  <si>
    <t>Calcium Chloride for Dust Control Added Costs</t>
  </si>
  <si>
    <t>624.9999.0000</t>
  </si>
  <si>
    <t>625.0001.0000</t>
  </si>
  <si>
    <t>Pipe Hand Rail</t>
  </si>
  <si>
    <t>625.2000.0000</t>
  </si>
  <si>
    <t>Pedestrian Hand Rail</t>
  </si>
  <si>
    <t>625.2001.0000</t>
  </si>
  <si>
    <t>625.9998.0000</t>
  </si>
  <si>
    <t>Pipe Hand Rail Added Costs</t>
  </si>
  <si>
    <t>625.9999.0000</t>
  </si>
  <si>
    <t>626.0001.0000</t>
  </si>
  <si>
    <t>Sanitary Sewer Conduit,</t>
  </si>
  <si>
    <t>626.0001.0002</t>
  </si>
  <si>
    <t>Sanitary Sewer Conduit, 2 Inch</t>
  </si>
  <si>
    <t>626.0001.0004</t>
  </si>
  <si>
    <t>Sanitary Sewer Conduit, 4 Inch</t>
  </si>
  <si>
    <t>626.0001.0006</t>
  </si>
  <si>
    <t>Sanitary Sewer Conduit, 6 Inch</t>
  </si>
  <si>
    <t>626.0001.0008</t>
  </si>
  <si>
    <t>Sanitary Sewer Conduit, 8 Inch</t>
  </si>
  <si>
    <t>626.0001.0010</t>
  </si>
  <si>
    <t>Sanitary Sewer Conduit, 10 Inch</t>
  </si>
  <si>
    <t>626.0001.0012</t>
  </si>
  <si>
    <t>Sanitary Sewer Conduit, 12 Inch</t>
  </si>
  <si>
    <t>626.0001.0014</t>
  </si>
  <si>
    <t>Sanitary Sewer Conduit, 14 Inch</t>
  </si>
  <si>
    <t>626.0001.0016</t>
  </si>
  <si>
    <t>Sanitary Sewer Conduit, 16 Inch</t>
  </si>
  <si>
    <t>626.0001.0018</t>
  </si>
  <si>
    <t>Sanitary Sewer Conduit, 18 Inch</t>
  </si>
  <si>
    <t>626.0002.0000</t>
  </si>
  <si>
    <t>Sanitary Sewer Service Connection</t>
  </si>
  <si>
    <t>626.2000.0000</t>
  </si>
  <si>
    <t>Adjust Sanitary Sewer Cleanout</t>
  </si>
  <si>
    <t>626.2000.0001</t>
  </si>
  <si>
    <t>626.2001.0000</t>
  </si>
  <si>
    <t>Septic System Complete</t>
  </si>
  <si>
    <t>626.2002.0000</t>
  </si>
  <si>
    <t>Sanitary Sewer Lift Station</t>
  </si>
  <si>
    <t>626.2003.0000</t>
  </si>
  <si>
    <t>Sanitary Sewer Cleanout</t>
  </si>
  <si>
    <t>626.2003.0004</t>
  </si>
  <si>
    <t>Sanitary Sewer Cleanout, 4-Inch</t>
  </si>
  <si>
    <t>626.2003.0006</t>
  </si>
  <si>
    <t>Sanitary Sewer Cleanout, 6-Inch</t>
  </si>
  <si>
    <t>626.2004.0000</t>
  </si>
  <si>
    <t>Sanitary Sewer Drop Connection</t>
  </si>
  <si>
    <t>626.2005.0000</t>
  </si>
  <si>
    <t>Sanitary Sewer As-Built Drawings</t>
  </si>
  <si>
    <t>626.2006.0000</t>
  </si>
  <si>
    <t>Relocate,</t>
  </si>
  <si>
    <t>626.2007.0000</t>
  </si>
  <si>
    <t>626.2008.0012</t>
  </si>
  <si>
    <t>Sanitary Sewer Conduit, 12-Inch, HDPE,</t>
  </si>
  <si>
    <t>626.2008.0016</t>
  </si>
  <si>
    <t>Sanitary Sewer Conduit, 16-Inch, HDPE,</t>
  </si>
  <si>
    <t>626.2008.0018</t>
  </si>
  <si>
    <t>Sanitary Sewer Conduit, 18-inch, HDPE,</t>
  </si>
  <si>
    <t>626.2008.0024</t>
  </si>
  <si>
    <t>Sanitary Sewer Conduit, 24-inch, HDPE,</t>
  </si>
  <si>
    <t>626.2009.0000</t>
  </si>
  <si>
    <t>Sanitary Sewer Pipe Casing,</t>
  </si>
  <si>
    <t>626.2010.0000</t>
  </si>
  <si>
    <t>Sanitary Sewer Bypass</t>
  </si>
  <si>
    <t>626.2011.0000</t>
  </si>
  <si>
    <t>Flushwell</t>
  </si>
  <si>
    <t>626.2012.0000</t>
  </si>
  <si>
    <t>Furnish Materials</t>
  </si>
  <si>
    <t>626.2013.0000</t>
  </si>
  <si>
    <t>626.2014.0000</t>
  </si>
  <si>
    <t>Adjust Flushwell</t>
  </si>
  <si>
    <t>626.2015.0000</t>
  </si>
  <si>
    <t>Temporary Sewer System</t>
  </si>
  <si>
    <t>626.2016.0004</t>
  </si>
  <si>
    <t>Sanitary Sewer Conduit - Arctic, 4-Inch,</t>
  </si>
  <si>
    <t>626.2016.0006</t>
  </si>
  <si>
    <t>Sanitary Sewer Conduit - Arctic, 6-Inch</t>
  </si>
  <si>
    <t>626.2016.0008</t>
  </si>
  <si>
    <t>Sanitary Sewer Conduit - Arctic, 8-Inch,</t>
  </si>
  <si>
    <t>626.2017.0004</t>
  </si>
  <si>
    <t>Sanitary Sewer Drop Cleanout, 4-Inch</t>
  </si>
  <si>
    <t>626.2017.0006</t>
  </si>
  <si>
    <t>Sanitary Sewer Drop Cleanout, 6-Inch</t>
  </si>
  <si>
    <t>626.2018.0000</t>
  </si>
  <si>
    <t>Re-grade Sanitary Sewer Main</t>
  </si>
  <si>
    <t>626.2020.0000</t>
  </si>
  <si>
    <t>Sanitary Sewer Lift Station Bypass</t>
  </si>
  <si>
    <t>626.9998.0000</t>
  </si>
  <si>
    <t>Sanitary Sewer System Added Costs</t>
  </si>
  <si>
    <t>626.9999.0000</t>
  </si>
  <si>
    <t>627.0001.0004</t>
  </si>
  <si>
    <t>Ductile Iron Water Conduit, 4 Inch,</t>
  </si>
  <si>
    <t>627.0001.0006</t>
  </si>
  <si>
    <t>Ductile Iron Water Conduit, 6 Inch,</t>
  </si>
  <si>
    <t>627.0001.0008</t>
  </si>
  <si>
    <t>Ductile Iron Water Conduit, 8 Inch,</t>
  </si>
  <si>
    <t>627.0001.0010</t>
  </si>
  <si>
    <t>Ductile Iron Water Conduit, 10 Inch,</t>
  </si>
  <si>
    <t>627.0001.0012</t>
  </si>
  <si>
    <t>Ductile Iron Water Conduit, 12 Inch,</t>
  </si>
  <si>
    <t>627.0001.0014</t>
  </si>
  <si>
    <t>Ductile Iron Water Conduit, 14 Inch,</t>
  </si>
  <si>
    <t>627.0001.0016</t>
  </si>
  <si>
    <t>Ductile Iron Water Conduit, 16 Inch,</t>
  </si>
  <si>
    <t>627.0001.0018</t>
  </si>
  <si>
    <t>Ductile Iron Water Conduit, 18 Inch,</t>
  </si>
  <si>
    <t>627.0002.0004</t>
  </si>
  <si>
    <t>Steel Water Conduit, 4 Inch</t>
  </si>
  <si>
    <t>627.0002.0006</t>
  </si>
  <si>
    <t>Steel Water Conduit, 6 Inch</t>
  </si>
  <si>
    <t>627.0002.0008</t>
  </si>
  <si>
    <t>Steel Water Conduit, 8 Inch</t>
  </si>
  <si>
    <t>627.0002.0010</t>
  </si>
  <si>
    <t>Steel Water Conduit, 10 Inch</t>
  </si>
  <si>
    <t>627.0002.0012</t>
  </si>
  <si>
    <t>Steel Water Conduit, 12 Inch</t>
  </si>
  <si>
    <t>627.0002.0014</t>
  </si>
  <si>
    <t>Steel Water Conduit, 14 Inch</t>
  </si>
  <si>
    <t>627.0002.0016</t>
  </si>
  <si>
    <t>Steel Water Conduit, 16 Inch</t>
  </si>
  <si>
    <t>627.0003.0000</t>
  </si>
  <si>
    <t>Install Valve Box</t>
  </si>
  <si>
    <t>627.0004.0000</t>
  </si>
  <si>
    <t>Fire Hydrant Adjustment</t>
  </si>
  <si>
    <t>627.0005.0000</t>
  </si>
  <si>
    <t>Fire Hydrant Installation</t>
  </si>
  <si>
    <t>627.0006.0000</t>
  </si>
  <si>
    <t>Fire Hydrant Relocation</t>
  </si>
  <si>
    <t>627.0007.0000</t>
  </si>
  <si>
    <t>Fire Hydrant Removal</t>
  </si>
  <si>
    <t>627.0008.0000</t>
  </si>
  <si>
    <t>Water Service Connection</t>
  </si>
  <si>
    <t>627.0009.0004</t>
  </si>
  <si>
    <t>Gate Valve, 4 Inch</t>
  </si>
  <si>
    <t>627.0009.0006</t>
  </si>
  <si>
    <t>Gate Valve, 6 Inch</t>
  </si>
  <si>
    <t>627.0009.0008</t>
  </si>
  <si>
    <t>Gate Valve, 8 Inch</t>
  </si>
  <si>
    <t>627.0009.0010</t>
  </si>
  <si>
    <t>Gate Valve, 10 Inch</t>
  </si>
  <si>
    <t>627.0009.0012</t>
  </si>
  <si>
    <t>Gate Valve, 12 Inch</t>
  </si>
  <si>
    <t>627.0009.0014</t>
  </si>
  <si>
    <t>Gate Valve, 14 Inch</t>
  </si>
  <si>
    <t>627.0009.0016</t>
  </si>
  <si>
    <t>Gate Valve, 16 Inch</t>
  </si>
  <si>
    <t>627.0009.0018</t>
  </si>
  <si>
    <t>Gate Valve, 18 Inch</t>
  </si>
  <si>
    <t>627.0010.0000</t>
  </si>
  <si>
    <t>Adjustment of Valve Box</t>
  </si>
  <si>
    <t>627.2000.0000</t>
  </si>
  <si>
    <t>Water Main Relocation</t>
  </si>
  <si>
    <t>627.2000.000A</t>
  </si>
  <si>
    <t>Water Main</t>
  </si>
  <si>
    <t>627.2001.0000</t>
  </si>
  <si>
    <t>Fire Hydrant No.</t>
  </si>
  <si>
    <t>627.2002.0000</t>
  </si>
  <si>
    <t>Well System Complete</t>
  </si>
  <si>
    <t>627.2003.0001</t>
  </si>
  <si>
    <t>Copper Water Conduit, 1 Inch</t>
  </si>
  <si>
    <t>627.2003.0002</t>
  </si>
  <si>
    <t>Copper Water Conduit, 2 Inch</t>
  </si>
  <si>
    <t>627.2003.0004</t>
  </si>
  <si>
    <t>Copper Water Conduit, 4 Inch</t>
  </si>
  <si>
    <t>627.2003.0075</t>
  </si>
  <si>
    <t>Copper Water Conduit, 3/4 Inch</t>
  </si>
  <si>
    <t>627.2004.0000</t>
  </si>
  <si>
    <t>Sprinkler Service Connection</t>
  </si>
  <si>
    <t>627.2005.0000</t>
  </si>
  <si>
    <t>627.2006.0000</t>
  </si>
  <si>
    <t>Reconfigure Sprinkler Service</t>
  </si>
  <si>
    <t>627.2007.0000</t>
  </si>
  <si>
    <t>Remove Valve Box</t>
  </si>
  <si>
    <t>627.2008.0000</t>
  </si>
  <si>
    <t>Casing Extension</t>
  </si>
  <si>
    <t>627.2009.0000</t>
  </si>
  <si>
    <t>Install Butterfly Valve,</t>
  </si>
  <si>
    <t>627.2010.0000</t>
  </si>
  <si>
    <t>Water Service Disconnect</t>
  </si>
  <si>
    <t>627.2011.0000</t>
  </si>
  <si>
    <t>Remove and Replace Water Valve Box and Lid</t>
  </si>
  <si>
    <t>627.2012.0000</t>
  </si>
  <si>
    <t>HDPE Water Conduit,</t>
  </si>
  <si>
    <t>627.2012.0006</t>
  </si>
  <si>
    <t>HDPE Water Conduit, 6-Inch,</t>
  </si>
  <si>
    <t>627.2012.0008</t>
  </si>
  <si>
    <t>HDPE Water Conduit, 8-Inch,</t>
  </si>
  <si>
    <t>627.2012.0010</t>
  </si>
  <si>
    <t>HDPE Water Conduit, 10-Inch,</t>
  </si>
  <si>
    <t>627.2012.0012</t>
  </si>
  <si>
    <t>HDPE Water Conduit, 12-Inch,</t>
  </si>
  <si>
    <t>627.2012.0014</t>
  </si>
  <si>
    <t>HDPE Water Conduit, 14-inch,</t>
  </si>
  <si>
    <t>627.2012.0016</t>
  </si>
  <si>
    <t>HDPE Water Conduit, 16-Inch,</t>
  </si>
  <si>
    <t>627.2012.0018</t>
  </si>
  <si>
    <t>HDPE Water Conduit, 18-inch,</t>
  </si>
  <si>
    <t>627.2012.0024</t>
  </si>
  <si>
    <t>HDPE Water Conduit, 24-Inch,</t>
  </si>
  <si>
    <t>627.2012.0150</t>
  </si>
  <si>
    <t>HDPE Water Conduit, 1.5-Inch,</t>
  </si>
  <si>
    <t>627.2013.0000</t>
  </si>
  <si>
    <t>Temporary Water System</t>
  </si>
  <si>
    <t>627.2014.0000</t>
  </si>
  <si>
    <t>Abandon Water Pipe</t>
  </si>
  <si>
    <t>627.2015.0000</t>
  </si>
  <si>
    <t>Galvanic,</t>
  </si>
  <si>
    <t>627.2016.0000</t>
  </si>
  <si>
    <t>627.2017.0000</t>
  </si>
  <si>
    <t>Water System As-Built Drawings</t>
  </si>
  <si>
    <t>627.2018.0000</t>
  </si>
  <si>
    <t>627.2019.0000</t>
  </si>
  <si>
    <t>627.2020.0000</t>
  </si>
  <si>
    <t>627.2021.0000</t>
  </si>
  <si>
    <t>Water Pipe Casing,</t>
  </si>
  <si>
    <t>627.2022.0000</t>
  </si>
  <si>
    <t>Reconstruct Water Service</t>
  </si>
  <si>
    <t>627.2023.0000</t>
  </si>
  <si>
    <t>Water Service Additional Insulation,</t>
  </si>
  <si>
    <t>627.2024.0000</t>
  </si>
  <si>
    <t>627.2025.0000</t>
  </si>
  <si>
    <t>Retention Pond</t>
  </si>
  <si>
    <t>627.2026.0000</t>
  </si>
  <si>
    <t>627.2027.0000</t>
  </si>
  <si>
    <t>Adjustment of Key Box</t>
  </si>
  <si>
    <t>627.2028.0000</t>
  </si>
  <si>
    <t>Water Line Survey</t>
  </si>
  <si>
    <t>627.2029.0000</t>
  </si>
  <si>
    <t>Flushing Hydrant</t>
  </si>
  <si>
    <t>627.2030.0000</t>
  </si>
  <si>
    <t>HDPE Bore,</t>
  </si>
  <si>
    <t>627.2031.0008</t>
  </si>
  <si>
    <t>HDPE Water Conduit - Arctic, 8-Inch,</t>
  </si>
  <si>
    <t>627.2032.0000</t>
  </si>
  <si>
    <t>Install Water Service Valve Vault</t>
  </si>
  <si>
    <t>627.2033.0000</t>
  </si>
  <si>
    <t>627.9998.0000</t>
  </si>
  <si>
    <t>Water System Added Costs</t>
  </si>
  <si>
    <t>627.9999.0000</t>
  </si>
  <si>
    <t>628.2000.0000</t>
  </si>
  <si>
    <t>Fish Passage Substrate</t>
  </si>
  <si>
    <t>628.2001.0000</t>
  </si>
  <si>
    <t>Fish Passage Riprap</t>
  </si>
  <si>
    <t>628.2002.0000</t>
  </si>
  <si>
    <t>Fish Passage,</t>
  </si>
  <si>
    <t>630.0001.0000</t>
  </si>
  <si>
    <t>Geotextile, Separation</t>
  </si>
  <si>
    <t>630.0001.0003</t>
  </si>
  <si>
    <t>Geotextile, Separation, Class 3</t>
  </si>
  <si>
    <t>630.0002.0000</t>
  </si>
  <si>
    <t>Geotextile, Stabilization</t>
  </si>
  <si>
    <t>630.0003.0001</t>
  </si>
  <si>
    <t>Geotextile, Reinforcement - Type 1</t>
  </si>
  <si>
    <t>630.0003.0002</t>
  </si>
  <si>
    <t>Geotextile, Reinforcement - Type 2</t>
  </si>
  <si>
    <t>630.0003.0003</t>
  </si>
  <si>
    <t>Geotextile, Reinforcement - Type 3</t>
  </si>
  <si>
    <t>630.2000.0000</t>
  </si>
  <si>
    <t>630.2001.0000</t>
  </si>
  <si>
    <t>630.2002.0000</t>
  </si>
  <si>
    <t>Geotextile, Wicking Fabric</t>
  </si>
  <si>
    <t>630.9998.0000</t>
  </si>
  <si>
    <t>Geotextile for Embankment Separation and Stabilization Added Costs</t>
  </si>
  <si>
    <t>630.9999.0000</t>
  </si>
  <si>
    <t>631.0001.0002</t>
  </si>
  <si>
    <t>Geotextile, Drainage, Class 2</t>
  </si>
  <si>
    <t>631.2000.0000</t>
  </si>
  <si>
    <t>Composite Drainage Net</t>
  </si>
  <si>
    <t>631.2001.0000</t>
  </si>
  <si>
    <t>Geotextile, Erosion Control,</t>
  </si>
  <si>
    <t>631.2002.0000</t>
  </si>
  <si>
    <t>Geotextile, Drainage, Class 1</t>
  </si>
  <si>
    <t>631.9998.0000</t>
  </si>
  <si>
    <t>Geotextile for Subsurface Drainage and Erosion Control Added Costs</t>
  </si>
  <si>
    <t>631.9999.0000</t>
  </si>
  <si>
    <t>632.0001.0000</t>
  </si>
  <si>
    <t>Paving Fabric</t>
  </si>
  <si>
    <t>632.9998.0000</t>
  </si>
  <si>
    <t>Paving Fabric Added Costs</t>
  </si>
  <si>
    <t>632.9999.0000</t>
  </si>
  <si>
    <t>633.0001.0000</t>
  </si>
  <si>
    <t>Silt Fence</t>
  </si>
  <si>
    <t>633.0002.0000</t>
  </si>
  <si>
    <t>Support Mesh Reinforced Silt Fence</t>
  </si>
  <si>
    <t>633.9998.0000</t>
  </si>
  <si>
    <t>Silt Fence Added Costs</t>
  </si>
  <si>
    <t>633.9999.0000</t>
  </si>
  <si>
    <t>634.0001.0000</t>
  </si>
  <si>
    <t>Geogrid, Stabilization,</t>
  </si>
  <si>
    <t>634.0001.0001</t>
  </si>
  <si>
    <t>Geogrid, Stabilization, Class 1</t>
  </si>
  <si>
    <t>634.0001.0003</t>
  </si>
  <si>
    <t>Geogrid, Stabilization, Class 3</t>
  </si>
  <si>
    <t>Geogrid, Reinforcement,</t>
  </si>
  <si>
    <t>634.2000.0000</t>
  </si>
  <si>
    <t>Geocell</t>
  </si>
  <si>
    <t>634.2001.0000</t>
  </si>
  <si>
    <t>Geogrid</t>
  </si>
  <si>
    <t>634.9998.0000</t>
  </si>
  <si>
    <t>Geogrid Soil Reinforcement Added Costs</t>
  </si>
  <si>
    <t>634.9999.0000</t>
  </si>
  <si>
    <t>635.0001.0000</t>
  </si>
  <si>
    <t>Insulation Board</t>
  </si>
  <si>
    <t>635.0002.0000</t>
  </si>
  <si>
    <t>635.2000.0000</t>
  </si>
  <si>
    <t>635.9998.0000</t>
  </si>
  <si>
    <t>Insulation Board Added Costs</t>
  </si>
  <si>
    <t>635.9999.0000</t>
  </si>
  <si>
    <t>636.0001.0000</t>
  </si>
  <si>
    <t>Gabion</t>
  </si>
  <si>
    <t>636.9998.0000</t>
  </si>
  <si>
    <t>Gabions Added Costs</t>
  </si>
  <si>
    <t>636.9999.0000</t>
  </si>
  <si>
    <t>639.0001.0000</t>
  </si>
  <si>
    <t>Driveway</t>
  </si>
  <si>
    <t>639.0002.0000</t>
  </si>
  <si>
    <t>Driveway, Residential</t>
  </si>
  <si>
    <t>639.0003.0000</t>
  </si>
  <si>
    <t>Driveway, Commercial</t>
  </si>
  <si>
    <t>639.2000.000A</t>
  </si>
  <si>
    <t>Approach, Area A</t>
  </si>
  <si>
    <t>639.2000.000B</t>
  </si>
  <si>
    <t>Approach, Area B</t>
  </si>
  <si>
    <t>639.2000.000C</t>
  </si>
  <si>
    <t>Approach, Area C</t>
  </si>
  <si>
    <t>639.2000.000D</t>
  </si>
  <si>
    <t>Approach, Area D</t>
  </si>
  <si>
    <t>639.2000.000E</t>
  </si>
  <si>
    <t>Approach, Area E</t>
  </si>
  <si>
    <t>639.2000.000F</t>
  </si>
  <si>
    <t>Approach, Area F</t>
  </si>
  <si>
    <t>639.2000.00A0</t>
  </si>
  <si>
    <t>Approach, Public</t>
  </si>
  <si>
    <t>639.2001.0000</t>
  </si>
  <si>
    <t>Pullout</t>
  </si>
  <si>
    <t>639.9998.0000</t>
  </si>
  <si>
    <t>Driveways Added Costs</t>
  </si>
  <si>
    <t>639.9999.0000</t>
  </si>
  <si>
    <t>640.0005.0000</t>
  </si>
  <si>
    <t>CDAY</t>
  </si>
  <si>
    <t>640.2000.0000</t>
  </si>
  <si>
    <t>Standby,</t>
  </si>
  <si>
    <t>640.2001.0000</t>
  </si>
  <si>
    <t>Mobilization</t>
  </si>
  <si>
    <t>640.2002.0000</t>
  </si>
  <si>
    <t>Demobilization</t>
  </si>
  <si>
    <t>640.2003.0000</t>
  </si>
  <si>
    <t>Project Access</t>
  </si>
  <si>
    <t>640.2004.0000</t>
  </si>
  <si>
    <t>Contractor Camp</t>
  </si>
  <si>
    <t>640.2005.0000</t>
  </si>
  <si>
    <t>Storage,</t>
  </si>
  <si>
    <t>640.2010.0000</t>
  </si>
  <si>
    <t>640.2015.0000</t>
  </si>
  <si>
    <t>Meals</t>
  </si>
  <si>
    <t>640.2020.0000</t>
  </si>
  <si>
    <t>Lodging</t>
  </si>
  <si>
    <t>640.2025.0000</t>
  </si>
  <si>
    <t>640.9998.0000</t>
  </si>
  <si>
    <t>Mobilization and Demobilization Added Costs</t>
  </si>
  <si>
    <t>640.9999.0000</t>
  </si>
  <si>
    <t>641.0002.0000</t>
  </si>
  <si>
    <t>Temporary Erosion, Sediment and Pollution Control</t>
  </si>
  <si>
    <t>641.0003.0000</t>
  </si>
  <si>
    <t>641.0004.0000</t>
  </si>
  <si>
    <t>Temporary Erosion, Sediment and Pollution Control Additives</t>
  </si>
  <si>
    <t>641.0007.0010</t>
  </si>
  <si>
    <t>641.0008.0000</t>
  </si>
  <si>
    <t>SWPPPTrack</t>
  </si>
  <si>
    <t>641.2000.0000</t>
  </si>
  <si>
    <t>Pollution Control</t>
  </si>
  <si>
    <t>641.2001.0000</t>
  </si>
  <si>
    <t>Rock Blanket</t>
  </si>
  <si>
    <t>641.2002.0000</t>
  </si>
  <si>
    <t>641.2004.0000</t>
  </si>
  <si>
    <t>Erosion, Sediment, and Pollution Control Without CGP Coverage</t>
  </si>
  <si>
    <t>641.2008.0000</t>
  </si>
  <si>
    <t>ESCP Changes by Directive</t>
  </si>
  <si>
    <t>641.9998.0000</t>
  </si>
  <si>
    <t>Erosion, Sediment, and Pollution Control Added Costs</t>
  </si>
  <si>
    <t>641.9999.0000</t>
  </si>
  <si>
    <t>642.0002.0000</t>
  </si>
  <si>
    <t>Office Engineering</t>
  </si>
  <si>
    <t>642.0004.0000</t>
  </si>
  <si>
    <t>Set Primary Monument</t>
  </si>
  <si>
    <t>642.0005.0000</t>
  </si>
  <si>
    <t>Set Secondary Monument</t>
  </si>
  <si>
    <t>642.0006.0000</t>
  </si>
  <si>
    <t>Replace Existing with Primary Monument</t>
  </si>
  <si>
    <t>642.0007.0000</t>
  </si>
  <si>
    <t>Replace Existing with Secondary Monument</t>
  </si>
  <si>
    <t>642.0008.0000</t>
  </si>
  <si>
    <t>Adjust Existing Monument</t>
  </si>
  <si>
    <t>642.0009.0000</t>
  </si>
  <si>
    <t>Reference Existing Monument</t>
  </si>
  <si>
    <t>642.0010.0000</t>
  </si>
  <si>
    <t>Monument Case</t>
  </si>
  <si>
    <t>642.0011.0000</t>
  </si>
  <si>
    <t>Adjust Existing Monument Case</t>
  </si>
  <si>
    <t>642.0012.0000</t>
  </si>
  <si>
    <t>Final Traverse</t>
  </si>
  <si>
    <t>642.0013.0000</t>
  </si>
  <si>
    <t>642.2000.0000</t>
  </si>
  <si>
    <t>Contractor-Furnished Survey</t>
  </si>
  <si>
    <t>642.2001.0000</t>
  </si>
  <si>
    <t>Contractor-Furnished Cross Sections</t>
  </si>
  <si>
    <t>642.2002.0000</t>
  </si>
  <si>
    <t>642.2003.0000</t>
  </si>
  <si>
    <t>Contractor-Furnished Plans</t>
  </si>
  <si>
    <t>642.2004.0000</t>
  </si>
  <si>
    <t>Contractor-Furnished As-builts</t>
  </si>
  <si>
    <t>642.2005.0000</t>
  </si>
  <si>
    <t>Contractor-Furnished Computations</t>
  </si>
  <si>
    <t>642.2007.0000</t>
  </si>
  <si>
    <t>Survey Bridge No.</t>
  </si>
  <si>
    <t>642.2008.0000</t>
  </si>
  <si>
    <t>Passing Sight Distance Measurement</t>
  </si>
  <si>
    <t>642.2009.0000</t>
  </si>
  <si>
    <t>642.9998.0000</t>
  </si>
  <si>
    <t>Construction Surveying and Monuments Added Costs</t>
  </si>
  <si>
    <t>642.9999.0000</t>
  </si>
  <si>
    <t>643.0001.0000</t>
  </si>
  <si>
    <t>643.0004.0000</t>
  </si>
  <si>
    <t>Construction Sign</t>
  </si>
  <si>
    <t>643.0005.0000</t>
  </si>
  <si>
    <t>Type II Barricade</t>
  </si>
  <si>
    <t>643.0006.0000</t>
  </si>
  <si>
    <t>Type III Barricade</t>
  </si>
  <si>
    <t>643.0007.0000</t>
  </si>
  <si>
    <t>Traffic Cone/Tubular Marker</t>
  </si>
  <si>
    <t>643.0008.0000</t>
  </si>
  <si>
    <t>Plastic Safety Fence</t>
  </si>
  <si>
    <t>643.0009.0000</t>
  </si>
  <si>
    <t>Drum</t>
  </si>
  <si>
    <t>643.0010.0000</t>
  </si>
  <si>
    <t>Sequential Arrow Panel, Type C</t>
  </si>
  <si>
    <t>643.0011.0000</t>
  </si>
  <si>
    <t>Special Construction Signs</t>
  </si>
  <si>
    <t>643.0012.0000</t>
  </si>
  <si>
    <t>Portable Concrete Barrier</t>
  </si>
  <si>
    <t>643.0013.0000</t>
  </si>
  <si>
    <t>Temporary Crash Cushion</t>
  </si>
  <si>
    <t>643.0014.0000</t>
  </si>
  <si>
    <t>Interim Pavement Marking</t>
  </si>
  <si>
    <t>643.0015.0000</t>
  </si>
  <si>
    <t>643.0016.0000</t>
  </si>
  <si>
    <t>Pilot Car</t>
  </si>
  <si>
    <t>643.0017.0000</t>
  </si>
  <si>
    <t>Street Sweeping</t>
  </si>
  <si>
    <t>643.0018.0000</t>
  </si>
  <si>
    <t>Watering</t>
  </si>
  <si>
    <t>643.0019.0000</t>
  </si>
  <si>
    <t>Lane Closure</t>
  </si>
  <si>
    <t>643.0020.0000</t>
  </si>
  <si>
    <t>Detour</t>
  </si>
  <si>
    <t>643.0021.0000</t>
  </si>
  <si>
    <t>Road Closure</t>
  </si>
  <si>
    <t>643.0022.0000</t>
  </si>
  <si>
    <t>One Lane Road</t>
  </si>
  <si>
    <t>643.0024.0000</t>
  </si>
  <si>
    <t>Portable Changeable Message Board Sign</t>
  </si>
  <si>
    <t>643.0025.000A</t>
  </si>
  <si>
    <t>643.0025.000B</t>
  </si>
  <si>
    <t>643.0025.000C</t>
  </si>
  <si>
    <t>643.0026.0000</t>
  </si>
  <si>
    <t>Temporary Sidewalk Surfacing</t>
  </si>
  <si>
    <t>643.0027.0000</t>
  </si>
  <si>
    <t>Temporary Guardrail</t>
  </si>
  <si>
    <t>643.0030.0000</t>
  </si>
  <si>
    <t>Portable Steel Barrier</t>
  </si>
  <si>
    <t>643.0031.0000</t>
  </si>
  <si>
    <t>643.0033.0000</t>
  </si>
  <si>
    <t>643.2000.0000</t>
  </si>
  <si>
    <t>One Lane Bridge</t>
  </si>
  <si>
    <t>643.2001.0000</t>
  </si>
  <si>
    <t>Temporary Diversions</t>
  </si>
  <si>
    <t>643.2002.0000</t>
  </si>
  <si>
    <t>Portable Speed Monitoring Radar Display Unit</t>
  </si>
  <si>
    <t>643.2003.0000</t>
  </si>
  <si>
    <t>Ice Road</t>
  </si>
  <si>
    <t>643.2003.0010</t>
  </si>
  <si>
    <t>643.2004.0000</t>
  </si>
  <si>
    <t>Newspaper Advertisements</t>
  </si>
  <si>
    <t>643.2005.0000</t>
  </si>
  <si>
    <t>Public Information Program</t>
  </si>
  <si>
    <t>643.2006.0000</t>
  </si>
  <si>
    <t>Traffic Control, AVC</t>
  </si>
  <si>
    <t>643.2007.0000</t>
  </si>
  <si>
    <t>Safety Fencing</t>
  </si>
  <si>
    <t>643.2008.0000</t>
  </si>
  <si>
    <t>Intersection Traffic Control</t>
  </si>
  <si>
    <t>643.2009.0000</t>
  </si>
  <si>
    <t>Temporary Barrier System</t>
  </si>
  <si>
    <t>643.2010.0000</t>
  </si>
  <si>
    <t>Traffic Maintenance Setup</t>
  </si>
  <si>
    <t>643.2011.0000</t>
  </si>
  <si>
    <t>643.2012.0000</t>
  </si>
  <si>
    <t>Construction Phasing Plan</t>
  </si>
  <si>
    <t>643.2013.0000</t>
  </si>
  <si>
    <t>643.2014.0000</t>
  </si>
  <si>
    <t>Portable Toilet</t>
  </si>
  <si>
    <t>643.2015.0000</t>
  </si>
  <si>
    <t>643.2016.0000</t>
  </si>
  <si>
    <t>643.2017.0000</t>
  </si>
  <si>
    <t>643.2018.0000</t>
  </si>
  <si>
    <t>Portable Barrier</t>
  </si>
  <si>
    <t>643.2019.0000</t>
  </si>
  <si>
    <t>Traffic Control,</t>
  </si>
  <si>
    <t>643.2020.0000</t>
  </si>
  <si>
    <t>643.2021.0000</t>
  </si>
  <si>
    <t>643.2022.0000</t>
  </si>
  <si>
    <t>643.2023.0000</t>
  </si>
  <si>
    <t>Shuttle</t>
  </si>
  <si>
    <t>643.2024.0000</t>
  </si>
  <si>
    <t>Temporary Ramp</t>
  </si>
  <si>
    <t>643.2025.0000</t>
  </si>
  <si>
    <t>643.2026.0000</t>
  </si>
  <si>
    <t>Maintenance for Suspension of Work</t>
  </si>
  <si>
    <t>643.2027.0000</t>
  </si>
  <si>
    <t>643.2028.0000</t>
  </si>
  <si>
    <t>Pedestrian Channelizing Device</t>
  </si>
  <si>
    <t>643.2029.0000</t>
  </si>
  <si>
    <t>Moveable Barrier System</t>
  </si>
  <si>
    <t>643.2036.0000</t>
  </si>
  <si>
    <t>Interim Lane Configuration Traffic Control Devices</t>
  </si>
  <si>
    <t>643.9998.0000</t>
  </si>
  <si>
    <t>Traffic Maintenance Added Costs</t>
  </si>
  <si>
    <t>643.9999.0000</t>
  </si>
  <si>
    <t>644.0002.0010</t>
  </si>
  <si>
    <t>644.0003.0000</t>
  </si>
  <si>
    <t>Curing Shed</t>
  </si>
  <si>
    <t>644.0003.0010</t>
  </si>
  <si>
    <t>644.0004.0000</t>
  </si>
  <si>
    <t>Meal</t>
  </si>
  <si>
    <t>644.0005.0000</t>
  </si>
  <si>
    <t>644.0006.0000</t>
  </si>
  <si>
    <t>Vehicle</t>
  </si>
  <si>
    <t>644.0007.0000</t>
  </si>
  <si>
    <t>644.0008.0000</t>
  </si>
  <si>
    <t>Vehicle (ATV)</t>
  </si>
  <si>
    <t>644.0009.0000</t>
  </si>
  <si>
    <t>Vehicle (UTV)</t>
  </si>
  <si>
    <t>644.0015.0010</t>
  </si>
  <si>
    <t>644.0016.0010</t>
  </si>
  <si>
    <t>644.2000.0000</t>
  </si>
  <si>
    <t>Satellite Internet Service and Phone</t>
  </si>
  <si>
    <t>644.2001.0000</t>
  </si>
  <si>
    <t>Engineering Communications, Mobile Hotspots</t>
  </si>
  <si>
    <t>644.2002.0000</t>
  </si>
  <si>
    <t>Field Communications</t>
  </si>
  <si>
    <t>644.2003.0000</t>
  </si>
  <si>
    <t>Image Documentation</t>
  </si>
  <si>
    <t>644.2005.0000</t>
  </si>
  <si>
    <t>Meals,</t>
  </si>
  <si>
    <t>644.2006.0000</t>
  </si>
  <si>
    <t>Lodging,</t>
  </si>
  <si>
    <t>644.2008.0000</t>
  </si>
  <si>
    <t>Web-based Submittals</t>
  </si>
  <si>
    <t>644.2009.0000</t>
  </si>
  <si>
    <t>Vehicle (Snow Machine)</t>
  </si>
  <si>
    <t>644.2010.0000</t>
  </si>
  <si>
    <t>644.2011.0000</t>
  </si>
  <si>
    <t>644.2012.0000</t>
  </si>
  <si>
    <t>644.2013.0000</t>
  </si>
  <si>
    <t>Vehicle (UTV) - Maintenance</t>
  </si>
  <si>
    <t>644.2014.0000</t>
  </si>
  <si>
    <t>Temporary DOT Camp Facility</t>
  </si>
  <si>
    <t>644.2015.0000</t>
  </si>
  <si>
    <t>Temporary DOT Shower &amp; Toilet Facility</t>
  </si>
  <si>
    <t>644.2016.0000</t>
  </si>
  <si>
    <t>Temporary DOT Camp</t>
  </si>
  <si>
    <t>644.2020.0000</t>
  </si>
  <si>
    <t>Fuel for State Vehicle</t>
  </si>
  <si>
    <t>644.9998.0000</t>
  </si>
  <si>
    <t>Services to be Furnished by the Contractor Added Costs</t>
  </si>
  <si>
    <t>644.9999.0000</t>
  </si>
  <si>
    <t>Training Program,</t>
  </si>
  <si>
    <t>646.9998.0000</t>
  </si>
  <si>
    <t>CPM Scheduling Added Costs</t>
  </si>
  <si>
    <t>646.9999.0000</t>
  </si>
  <si>
    <t>647.2000.0000</t>
  </si>
  <si>
    <t>Wide Pad Dozer, 65-HP Minimum</t>
  </si>
  <si>
    <t>647.2001.0000</t>
  </si>
  <si>
    <t>647.2003.0000</t>
  </si>
  <si>
    <t>647.2004.0000</t>
  </si>
  <si>
    <t>End Dump Truck</t>
  </si>
  <si>
    <t>647.2005.0000</t>
  </si>
  <si>
    <t>Side Dump Truck</t>
  </si>
  <si>
    <t>647.2006.0000</t>
  </si>
  <si>
    <t>Emergency Repairs</t>
  </si>
  <si>
    <t>647.2007.0000</t>
  </si>
  <si>
    <t>647.2008.0000</t>
  </si>
  <si>
    <t>Infrared Repair Heater</t>
  </si>
  <si>
    <t>647.2010.0000</t>
  </si>
  <si>
    <t>Additional Equipment, Labor, and Materials</t>
  </si>
  <si>
    <t>647.2011.0000</t>
  </si>
  <si>
    <t>Chipper</t>
  </si>
  <si>
    <t>647.2012.0000</t>
  </si>
  <si>
    <t>Hydro-Ax</t>
  </si>
  <si>
    <t>647.2013.0000</t>
  </si>
  <si>
    <t>Chainsaw</t>
  </si>
  <si>
    <t>647.2015.0000</t>
  </si>
  <si>
    <t>Belly Dump Truck,</t>
  </si>
  <si>
    <t>647.2020.0000</t>
  </si>
  <si>
    <t>Bulldozer, Type</t>
  </si>
  <si>
    <t>647.2025.0000</t>
  </si>
  <si>
    <t>Grader,</t>
  </si>
  <si>
    <t>647.2030.0000</t>
  </si>
  <si>
    <t>Excavator, Type</t>
  </si>
  <si>
    <t>647.2035.0000</t>
  </si>
  <si>
    <t>Compactor,</t>
  </si>
  <si>
    <t>647.2040.0000</t>
  </si>
  <si>
    <t>Wheel Loader, Type</t>
  </si>
  <si>
    <t>647.2045.0000</t>
  </si>
  <si>
    <t>Water Truck,</t>
  </si>
  <si>
    <t>647.2050.0000</t>
  </si>
  <si>
    <t>Rock Truck</t>
  </si>
  <si>
    <t>647.2060.0000</t>
  </si>
  <si>
    <t>Lowboy and Tractor</t>
  </si>
  <si>
    <t>647.2070.0000</t>
  </si>
  <si>
    <t>Asphalt Oil Distributor Truck,</t>
  </si>
  <si>
    <t>647.2075.0000</t>
  </si>
  <si>
    <t>647.2080.0000</t>
  </si>
  <si>
    <t>Equipment Contract Support,</t>
  </si>
  <si>
    <t>647.2090.0000</t>
  </si>
  <si>
    <t>Permanent Repairs,</t>
  </si>
  <si>
    <t>648.2001.0000</t>
  </si>
  <si>
    <t>LM</t>
  </si>
  <si>
    <t>648.2002.0000</t>
  </si>
  <si>
    <t>651.2000.0000</t>
  </si>
  <si>
    <t>Utility Coordinator</t>
  </si>
  <si>
    <t>651.2002.0000</t>
  </si>
  <si>
    <t>Utility Relocation</t>
  </si>
  <si>
    <t>652.0001.0000</t>
  </si>
  <si>
    <t>Interim Work Price Adjustment</t>
  </si>
  <si>
    <t>653.2000.0000</t>
  </si>
  <si>
    <t>Removal And Disposal of Drip Pan</t>
  </si>
  <si>
    <t>653.2001.0000</t>
  </si>
  <si>
    <t>Drip Pan</t>
  </si>
  <si>
    <t>653.2001.0001</t>
  </si>
  <si>
    <t>Drip Pan, Gutterless, SS, Type GL1 (L&amp;R)</t>
  </si>
  <si>
    <t>653.2001.0002</t>
  </si>
  <si>
    <t>Drip Pan, Gutterless, SS, Type GL2</t>
  </si>
  <si>
    <t>653.2001.0003</t>
  </si>
  <si>
    <t>Drip Pan, Gutterless, SS, Type GL3</t>
  </si>
  <si>
    <t>653.2001.0004</t>
  </si>
  <si>
    <t>Drip Pan, SS, Sidewalk Protection Extension</t>
  </si>
  <si>
    <t>653.2001.0005</t>
  </si>
  <si>
    <t>Drip Pan, SS, Type 1 (L&amp;R)</t>
  </si>
  <si>
    <t>653.2001.0006</t>
  </si>
  <si>
    <t>Drip Pan, SS, Type 2 (L&amp;R)</t>
  </si>
  <si>
    <t>653.2001.0007</t>
  </si>
  <si>
    <t>Drip Pan, SS, Type 3</t>
  </si>
  <si>
    <t>653.2002.0000</t>
  </si>
  <si>
    <t>Gutter</t>
  </si>
  <si>
    <t>653.2003.0000</t>
  </si>
  <si>
    <t>Downspout</t>
  </si>
  <si>
    <t>653.2004.0000</t>
  </si>
  <si>
    <t>Roof Coating and Flashings</t>
  </si>
  <si>
    <t>654.2000.0000</t>
  </si>
  <si>
    <t>Protected Species Observation</t>
  </si>
  <si>
    <t>654.2001.0000</t>
  </si>
  <si>
    <t>Marine Mammal Monitoring</t>
  </si>
  <si>
    <t>654.2002.0000</t>
  </si>
  <si>
    <t>Eagle Monitoring</t>
  </si>
  <si>
    <t>654.2003.0000</t>
  </si>
  <si>
    <t>654.2004.0000</t>
  </si>
  <si>
    <t>Monitor,</t>
  </si>
  <si>
    <t>654.2004.000A</t>
  </si>
  <si>
    <t>Monitor, Archaeological</t>
  </si>
  <si>
    <t>654.2004.000E</t>
  </si>
  <si>
    <t>Monitor, Environmental</t>
  </si>
  <si>
    <t>654.2005.0000</t>
  </si>
  <si>
    <t>Mitigation,</t>
  </si>
  <si>
    <t>654.2006.0000</t>
  </si>
  <si>
    <t>Channel Realignment</t>
  </si>
  <si>
    <t>654.2007.0000</t>
  </si>
  <si>
    <t>654.2008.0000</t>
  </si>
  <si>
    <t>654.2009.0000</t>
  </si>
  <si>
    <t>Sound Source Verification</t>
  </si>
  <si>
    <t>654.2010.0000</t>
  </si>
  <si>
    <t>654.2011.0000</t>
  </si>
  <si>
    <t>654.2012.0000</t>
  </si>
  <si>
    <t>Sound Monitoring &amp; Mitigation</t>
  </si>
  <si>
    <t>655.2000.0000</t>
  </si>
  <si>
    <t>Vibration Control and Resolution of Claims for Construction or Vibration Induced Damage</t>
  </si>
  <si>
    <t>656.2001.0000</t>
  </si>
  <si>
    <t>Cured-in-Place Pipe,</t>
  </si>
  <si>
    <t>656.2001.0012</t>
  </si>
  <si>
    <t>Cured-in-Place Pipe 12 Inch</t>
  </si>
  <si>
    <t>656.2001.0015</t>
  </si>
  <si>
    <t>Cured-in-Place Pipe 15 Inch</t>
  </si>
  <si>
    <t>656.2001.0018</t>
  </si>
  <si>
    <t>Cured-in-Place Pipe 18 Inch</t>
  </si>
  <si>
    <t>656.2001.0021</t>
  </si>
  <si>
    <t>Cured-in-Place Pipe 21 Inch</t>
  </si>
  <si>
    <t>656.2001.0024</t>
  </si>
  <si>
    <t>Cured-in-Place Pipe 24 Inch</t>
  </si>
  <si>
    <t>656.2001.0027</t>
  </si>
  <si>
    <t>Cured-in-Place Pipe 27 Inch</t>
  </si>
  <si>
    <t>656.2001.0030</t>
  </si>
  <si>
    <t>Cured-in-Place Pipe 30 Inch</t>
  </si>
  <si>
    <t>656.2001.0033</t>
  </si>
  <si>
    <t>Cured-in-Place Pipe 33 Inch</t>
  </si>
  <si>
    <t>656.2001.0036</t>
  </si>
  <si>
    <t>Cured-in-Place Pipe 36 Inch</t>
  </si>
  <si>
    <t>656.2001.0042</t>
  </si>
  <si>
    <t>Cured-in-Place Pipe 42 Inch</t>
  </si>
  <si>
    <t>656.2001.0048</t>
  </si>
  <si>
    <t>Cured-in-Place Pipe 48 Inch</t>
  </si>
  <si>
    <t>656.2002.0012</t>
  </si>
  <si>
    <t>Cured-In-Place Pipe 12 Inch</t>
  </si>
  <si>
    <t>656.2003.0012</t>
  </si>
  <si>
    <t>656.2004.0000</t>
  </si>
  <si>
    <t>Cured-in-Place Pipe - Host Pipe Preparation</t>
  </si>
  <si>
    <t>656.2005.0000</t>
  </si>
  <si>
    <t>Cured-in-Place Pipe - Host Pipe Spot Repair</t>
  </si>
  <si>
    <t>657.2000.0000</t>
  </si>
  <si>
    <t>Fuel Price Adjustment</t>
  </si>
  <si>
    <t>657.2001.0000</t>
  </si>
  <si>
    <t>Material Price Adjustment</t>
  </si>
  <si>
    <t>658.0001.0000</t>
  </si>
  <si>
    <t>658.0002.0000</t>
  </si>
  <si>
    <t>660.0001.0000</t>
  </si>
  <si>
    <t>Traffic Signal System Complete,</t>
  </si>
  <si>
    <t>660.0001.000A</t>
  </si>
  <si>
    <t>660.0001.000B</t>
  </si>
  <si>
    <t>660.0001.000C</t>
  </si>
  <si>
    <t>660.0001.000D</t>
  </si>
  <si>
    <t>660.0001.000E</t>
  </si>
  <si>
    <t>660.0001.000F</t>
  </si>
  <si>
    <t>660.0001.000G</t>
  </si>
  <si>
    <t>660.0002.0000</t>
  </si>
  <si>
    <t>Flashing Beacon System Complete,</t>
  </si>
  <si>
    <t>Highway Lighting System Complete,</t>
  </si>
  <si>
    <t>660.0003.000A</t>
  </si>
  <si>
    <t>660.0003.000B</t>
  </si>
  <si>
    <t>660.0003.000C</t>
  </si>
  <si>
    <t>660.0003.000D</t>
  </si>
  <si>
    <t>660.0003.000E</t>
  </si>
  <si>
    <t>660.0003.000F</t>
  </si>
  <si>
    <t>660.0003.000G</t>
  </si>
  <si>
    <t>660.0004.0000</t>
  </si>
  <si>
    <t>Sign Illumination System Complete</t>
  </si>
  <si>
    <t>660.0005.0000</t>
  </si>
  <si>
    <t>Structure Illumination System Complete</t>
  </si>
  <si>
    <t>660.0005.000A</t>
  </si>
  <si>
    <t>Structure Illumination System Complete,</t>
  </si>
  <si>
    <t>660.0005.000B</t>
  </si>
  <si>
    <t>660.0005.000C</t>
  </si>
  <si>
    <t>660.0006.0000</t>
  </si>
  <si>
    <t>Traffic Count System Complete</t>
  </si>
  <si>
    <t>660.0007.0000</t>
  </si>
  <si>
    <t>Temporary Signal System Complete,</t>
  </si>
  <si>
    <t>660.0008.0000</t>
  </si>
  <si>
    <t>Temporary Illumination System Complete</t>
  </si>
  <si>
    <t>660.0009.0000</t>
  </si>
  <si>
    <t>Bored Casing,</t>
  </si>
  <si>
    <t>660.0010.0000</t>
  </si>
  <si>
    <t>High Tower Lighting System Complete</t>
  </si>
  <si>
    <t>660.0011.0000</t>
  </si>
  <si>
    <t>Traffic Loop</t>
  </si>
  <si>
    <t>660.0012.0000</t>
  </si>
  <si>
    <t>Underpass Lighting System Complete</t>
  </si>
  <si>
    <t>660.0013.0000</t>
  </si>
  <si>
    <t>Relocate Electrolier</t>
  </si>
  <si>
    <t>Temporary Electrolier,</t>
  </si>
  <si>
    <t>660.2001.0000</t>
  </si>
  <si>
    <t>Signal and Lighting Salvage</t>
  </si>
  <si>
    <t>660.2001.000A</t>
  </si>
  <si>
    <t>Signal and Lighting Salvage,</t>
  </si>
  <si>
    <t>660.2001.000B</t>
  </si>
  <si>
    <t>660.2001.000C</t>
  </si>
  <si>
    <t>660.2001.000D</t>
  </si>
  <si>
    <t>660.2001.000E</t>
  </si>
  <si>
    <t>660.2001.000F</t>
  </si>
  <si>
    <t>660.2002.0000</t>
  </si>
  <si>
    <t>Pedestrian Lighting</t>
  </si>
  <si>
    <t>660.2003.0000</t>
  </si>
  <si>
    <t>Traffic Signal System Modifications</t>
  </si>
  <si>
    <t>660.2004.0000</t>
  </si>
  <si>
    <t>Adjust Junction Box</t>
  </si>
  <si>
    <t>660.2005.0001</t>
  </si>
  <si>
    <t>Junction Box, Type 1</t>
  </si>
  <si>
    <t>660.2005.0002</t>
  </si>
  <si>
    <t>Junction Box, Type 2</t>
  </si>
  <si>
    <t>660.2005.0003</t>
  </si>
  <si>
    <t>Junction Box, Type 3</t>
  </si>
  <si>
    <t>660.2005.0004</t>
  </si>
  <si>
    <t>Junction Box, Type 4</t>
  </si>
  <si>
    <t>660.2005.001A</t>
  </si>
  <si>
    <t>Junction Box, Type 1A</t>
  </si>
  <si>
    <t>660.2006.0000</t>
  </si>
  <si>
    <t>Signal System Timing and Adjustments</t>
  </si>
  <si>
    <t>660.2007.0000</t>
  </si>
  <si>
    <t>Remove and Replace Luminaire</t>
  </si>
  <si>
    <t>660.2008.0000</t>
  </si>
  <si>
    <t>Traffic Loop Replacement</t>
  </si>
  <si>
    <t>660.2009.0000</t>
  </si>
  <si>
    <t>Pedestrian Push Button</t>
  </si>
  <si>
    <t>660.2010.0000</t>
  </si>
  <si>
    <t>Roadway Weather Information System Complete,</t>
  </si>
  <si>
    <t>660.2011.0000</t>
  </si>
  <si>
    <t>Electrical Conduit</t>
  </si>
  <si>
    <t>660.2012.0000</t>
  </si>
  <si>
    <t>Conductors</t>
  </si>
  <si>
    <t>660.2013.0000</t>
  </si>
  <si>
    <t>VMS - Radar Speed Sign</t>
  </si>
  <si>
    <t>660.2014.0000</t>
  </si>
  <si>
    <t>VMS - Electronic Informational Sign</t>
  </si>
  <si>
    <t>660.2016.0000</t>
  </si>
  <si>
    <t>Electrical Illumination Modifications</t>
  </si>
  <si>
    <t>660.2017.0000</t>
  </si>
  <si>
    <t>Junction Box,</t>
  </si>
  <si>
    <t>660.2018.0000</t>
  </si>
  <si>
    <t>Traffic Signal System</t>
  </si>
  <si>
    <t>660.2019.0000</t>
  </si>
  <si>
    <t>LED Luminaire Conversion</t>
  </si>
  <si>
    <t>660.2020.0000</t>
  </si>
  <si>
    <t>660.2020.000A</t>
  </si>
  <si>
    <t>660.2020.000B</t>
  </si>
  <si>
    <t>660.2020.000C</t>
  </si>
  <si>
    <t>660.2020.000D</t>
  </si>
  <si>
    <t>660.2021.0000</t>
  </si>
  <si>
    <t>Remove Existing High Tower</t>
  </si>
  <si>
    <t>660.2022.0000</t>
  </si>
  <si>
    <t>Navigation Lighting</t>
  </si>
  <si>
    <t>660.2023.0000</t>
  </si>
  <si>
    <t>Radar</t>
  </si>
  <si>
    <t>660.2024.0000</t>
  </si>
  <si>
    <t>Signals and Lighting</t>
  </si>
  <si>
    <t>660.2024.0010</t>
  </si>
  <si>
    <t>Signals and Lighting,</t>
  </si>
  <si>
    <t>660.2024.0020</t>
  </si>
  <si>
    <t>660.2024.CS00</t>
  </si>
  <si>
    <t>660.2025.0000</t>
  </si>
  <si>
    <t>Pan Tilt Zoom (PTZ) Camera</t>
  </si>
  <si>
    <t>660.2026.0000</t>
  </si>
  <si>
    <t>Highway Lighting System Complete</t>
  </si>
  <si>
    <t>660.2027.0000</t>
  </si>
  <si>
    <t>Flashing Beacon System Salvage,</t>
  </si>
  <si>
    <t>660.2028.0000</t>
  </si>
  <si>
    <t>Flashing Beacon System Modifications,</t>
  </si>
  <si>
    <t>660.2029.0000</t>
  </si>
  <si>
    <t>Electrolier, Junction Box, and Foundation Removal</t>
  </si>
  <si>
    <t>660.2030.0000</t>
  </si>
  <si>
    <t>Data Sensor Replacement</t>
  </si>
  <si>
    <t>660.2031.0000</t>
  </si>
  <si>
    <t>Signal System Timing and Adjustments,</t>
  </si>
  <si>
    <t>660.2032.0000</t>
  </si>
  <si>
    <t>Illumination Price Adjustment</t>
  </si>
  <si>
    <t>660.2033.0000</t>
  </si>
  <si>
    <t>Electrolier</t>
  </si>
  <si>
    <t>660.2035.0000</t>
  </si>
  <si>
    <t>Wireless Node</t>
  </si>
  <si>
    <t>660.2040.0000</t>
  </si>
  <si>
    <t>Light Pole Foundation,</t>
  </si>
  <si>
    <t>660.2050.0000</t>
  </si>
  <si>
    <t>Signal Replacement Parts</t>
  </si>
  <si>
    <t>660.9998.0000</t>
  </si>
  <si>
    <t>Signals and Lighting Added Costs</t>
  </si>
  <si>
    <t>660.9999.0000</t>
  </si>
  <si>
    <t>661.0001.0000</t>
  </si>
  <si>
    <t>Load Center, Type 1</t>
  </si>
  <si>
    <t>661.0002.0000</t>
  </si>
  <si>
    <t>Load Center, Type 1A</t>
  </si>
  <si>
    <t>661.0004.0000</t>
  </si>
  <si>
    <t>Load Center, Type 3</t>
  </si>
  <si>
    <t>661.0005.0000</t>
  </si>
  <si>
    <t>Modify Load Center</t>
  </si>
  <si>
    <t>661.0006.0000</t>
  </si>
  <si>
    <t>Transformer,</t>
  </si>
  <si>
    <t>661.0007.0000</t>
  </si>
  <si>
    <t>661.2000.0000</t>
  </si>
  <si>
    <t>Load Center, Type 1A with UPS (LC/UPS)</t>
  </si>
  <si>
    <t>661.2001.0000</t>
  </si>
  <si>
    <t>Load Center Salvage</t>
  </si>
  <si>
    <t>661.2002.0000</t>
  </si>
  <si>
    <t>Remove Existing Load Center</t>
  </si>
  <si>
    <t>661.2003.0000</t>
  </si>
  <si>
    <t>Disconnect Switch</t>
  </si>
  <si>
    <t>661.2004.0000</t>
  </si>
  <si>
    <t>Transformer Assembly</t>
  </si>
  <si>
    <t>661.2010.0000</t>
  </si>
  <si>
    <t>Headbolt Outlets and Controls</t>
  </si>
  <si>
    <t>661.9998.0000</t>
  </si>
  <si>
    <t>Electrical Load Centers Added Costs</t>
  </si>
  <si>
    <t>661.9999.0000</t>
  </si>
  <si>
    <t>662.2000.0000</t>
  </si>
  <si>
    <t>Signal Interconnect,</t>
  </si>
  <si>
    <t>662.2001.0000</t>
  </si>
  <si>
    <t>662.2001.000A</t>
  </si>
  <si>
    <t>662.2001.000B</t>
  </si>
  <si>
    <t>662.2002.0000</t>
  </si>
  <si>
    <t>Fiber Optic Interconnect</t>
  </si>
  <si>
    <t>662.2003.0001</t>
  </si>
  <si>
    <t>Fiber Optic Vault, Type 1</t>
  </si>
  <si>
    <t>662.2003.0002</t>
  </si>
  <si>
    <t>Fiber Optic Vault, Type 2</t>
  </si>
  <si>
    <t>662.2004.0000</t>
  </si>
  <si>
    <t>Fiber Optic Manhole</t>
  </si>
  <si>
    <t>662.2005.0000</t>
  </si>
  <si>
    <t>662.2006.0000</t>
  </si>
  <si>
    <t>Utility Relocation,</t>
  </si>
  <si>
    <t>662.2007.0000</t>
  </si>
  <si>
    <t>Electrical/Telecommunications Vault, Ductbank, and Conduit System</t>
  </si>
  <si>
    <t>662.2008.0000</t>
  </si>
  <si>
    <t>Fiber Optic Training</t>
  </si>
  <si>
    <t>667.2000.0000</t>
  </si>
  <si>
    <t>Traffic Signal Communication System Complete</t>
  </si>
  <si>
    <t>668.2000.0000</t>
  </si>
  <si>
    <t>668.2001.0000</t>
  </si>
  <si>
    <t>High Tower Electrolier - Repairs</t>
  </si>
  <si>
    <t>669.2000.0000</t>
  </si>
  <si>
    <t>Traffic Data -</t>
  </si>
  <si>
    <t>669.2000.000A</t>
  </si>
  <si>
    <t>669.2000.000B</t>
  </si>
  <si>
    <t>669.2000.000C</t>
  </si>
  <si>
    <t>669.2000.000D</t>
  </si>
  <si>
    <t>669.2000.000E</t>
  </si>
  <si>
    <t>669.2000.000F</t>
  </si>
  <si>
    <t>669.2000.000G</t>
  </si>
  <si>
    <t>669.2000.000H</t>
  </si>
  <si>
    <t>669.2000.000I</t>
  </si>
  <si>
    <t>669.2000.000J</t>
  </si>
  <si>
    <t>669.2000.000K</t>
  </si>
  <si>
    <t>669.2000.000L</t>
  </si>
  <si>
    <t>669.2001.0000</t>
  </si>
  <si>
    <t>669.2002.0000</t>
  </si>
  <si>
    <t>Data Sensor Loop</t>
  </si>
  <si>
    <t>669.2003.0000</t>
  </si>
  <si>
    <t>Automated Traffic Recorder</t>
  </si>
  <si>
    <t>669.2004.0000</t>
  </si>
  <si>
    <t>Automated Traffic Recorder Loop(s)</t>
  </si>
  <si>
    <t>669.2005.0000</t>
  </si>
  <si>
    <t>669.2006.0000</t>
  </si>
  <si>
    <t>Temperature Data Probe</t>
  </si>
  <si>
    <t>669.2007.0000</t>
  </si>
  <si>
    <t>Automatic Vehicle Classification</t>
  </si>
  <si>
    <t>669.2008.0000</t>
  </si>
  <si>
    <t>669.2009.0000</t>
  </si>
  <si>
    <t>Weigh Scale System Complete</t>
  </si>
  <si>
    <t>669.2010.0000</t>
  </si>
  <si>
    <t>Weigh Scale Building Complete,</t>
  </si>
  <si>
    <t>669.2011.0000</t>
  </si>
  <si>
    <t>RWIS ESS</t>
  </si>
  <si>
    <t>669.2012.000A</t>
  </si>
  <si>
    <t>RWIS ESS, Type A</t>
  </si>
  <si>
    <t>669.2012.000B</t>
  </si>
  <si>
    <t>RWIS ESS, Type B</t>
  </si>
  <si>
    <t>669.2013.0000</t>
  </si>
  <si>
    <t>Weigh-In-Motion</t>
  </si>
  <si>
    <t>670.0001.0000</t>
  </si>
  <si>
    <t>670.0002.0000</t>
  </si>
  <si>
    <t>Single Stripe</t>
  </si>
  <si>
    <t>670.0003.0000</t>
  </si>
  <si>
    <t>Double or Wide Stripe</t>
  </si>
  <si>
    <t>670.0004.0000</t>
  </si>
  <si>
    <t>Transverse Pavement Marking Lines</t>
  </si>
  <si>
    <t>670.0005.0000</t>
  </si>
  <si>
    <t>Transverse Markings, Words and Symbols</t>
  </si>
  <si>
    <t>670.0006.0000</t>
  </si>
  <si>
    <t>Preformed Pavement Markings</t>
  </si>
  <si>
    <t>670.0007.0000</t>
  </si>
  <si>
    <t>Raised Pavement Marker</t>
  </si>
  <si>
    <t>670.0008.0000</t>
  </si>
  <si>
    <t>Recessed Pavement Marker</t>
  </si>
  <si>
    <t>670.0009.0000</t>
  </si>
  <si>
    <t>Removal of Pavement Markings</t>
  </si>
  <si>
    <t>670.0010.0000</t>
  </si>
  <si>
    <t>Methyl Methacrylate Pavement Markings</t>
  </si>
  <si>
    <t>670.0011.0000</t>
  </si>
  <si>
    <t>Methyl Methacrylate Transverse Pavement Marking Lines</t>
  </si>
  <si>
    <t>670.0012.0000</t>
  </si>
  <si>
    <t>Methyl Methacrylate Transverse Markings, Words and Symbols</t>
  </si>
  <si>
    <t>670.0014.0000</t>
  </si>
  <si>
    <t>670.0015.0000</t>
  </si>
  <si>
    <t>670.0016.0000</t>
  </si>
  <si>
    <t>Removal of Pavement Marking Symbols</t>
  </si>
  <si>
    <t>670.2000.0000</t>
  </si>
  <si>
    <t>MMA Pavement Markings</t>
  </si>
  <si>
    <t>670.2001.0000</t>
  </si>
  <si>
    <t>MMA Pavement Markings, Surface Applied</t>
  </si>
  <si>
    <t>670.2002.0000</t>
  </si>
  <si>
    <t>MMA Pavement Markings, Inlaid</t>
  </si>
  <si>
    <t>670.2003.0000</t>
  </si>
  <si>
    <t>MMA Pavement Markings, Longitudinal Surface Applied</t>
  </si>
  <si>
    <t>670.2004.0000</t>
  </si>
  <si>
    <t>MMA Pavement Markings, Symbols and Arrow(s) Surface Applied</t>
  </si>
  <si>
    <t>670.2005.0000</t>
  </si>
  <si>
    <t>MMA Pavement Markings, Transverse and Gore Surface Applied</t>
  </si>
  <si>
    <t>670.2009.0000</t>
  </si>
  <si>
    <t>670.2010.0000</t>
  </si>
  <si>
    <t>670.2012.0000</t>
  </si>
  <si>
    <t>670.2013.0000</t>
  </si>
  <si>
    <t>670.2014.0000</t>
  </si>
  <si>
    <t>MMA Pavement Markings Inlaid</t>
  </si>
  <si>
    <t>670.2015.0000</t>
  </si>
  <si>
    <t>670.2016.0000</t>
  </si>
  <si>
    <t>MMA Pavement Marking, Inlaid Bike Symbols</t>
  </si>
  <si>
    <t>670.2017.0000</t>
  </si>
  <si>
    <t>670.2018.0000</t>
  </si>
  <si>
    <t>Directional Indicator</t>
  </si>
  <si>
    <t>670.9998.0000</t>
  </si>
  <si>
    <t>Traffic Markings Added Costs</t>
  </si>
  <si>
    <t>670.9999.0000</t>
  </si>
  <si>
    <t>671.2000.0000</t>
  </si>
  <si>
    <t>Speed Hump</t>
  </si>
  <si>
    <t>671.2001.0000</t>
  </si>
  <si>
    <t>Bank Construction,</t>
  </si>
  <si>
    <t>671.2002.0000</t>
  </si>
  <si>
    <t>Live Willow Staking</t>
  </si>
  <si>
    <t>671.2003.0000</t>
  </si>
  <si>
    <t>Stream Substrate</t>
  </si>
  <si>
    <t>671.2003.0010</t>
  </si>
  <si>
    <t>671.2004.0000</t>
  </si>
  <si>
    <t>671.2005.0000</t>
  </si>
  <si>
    <t>Stream Diversion and Dewatering</t>
  </si>
  <si>
    <t>671.2006.0000</t>
  </si>
  <si>
    <t>Speed Table</t>
  </si>
  <si>
    <t>671.2007.0000</t>
  </si>
  <si>
    <t>Lattice Structures,</t>
  </si>
  <si>
    <t>671.2008.0000</t>
  </si>
  <si>
    <t>Channel Excavation</t>
  </si>
  <si>
    <t>671.2009.0000</t>
  </si>
  <si>
    <t>River Protrusions</t>
  </si>
  <si>
    <t>671.2012.0024</t>
  </si>
  <si>
    <t>Rocks, 24 Inch</t>
  </si>
  <si>
    <t>671.2012.0036</t>
  </si>
  <si>
    <t>Rocks, 36 Inch</t>
  </si>
  <si>
    <t>671.2012.0048</t>
  </si>
  <si>
    <t>Rocks, 48 Inch</t>
  </si>
  <si>
    <t>671.2013.0024</t>
  </si>
  <si>
    <t>Rocks, 18-24 Inch</t>
  </si>
  <si>
    <t>671.2020.0000</t>
  </si>
  <si>
    <t>Raised Pedestrian Crosswalk</t>
  </si>
  <si>
    <t>680.2000.0000</t>
  </si>
  <si>
    <t>Telecommunications Utility Relocation</t>
  </si>
  <si>
    <t>680.2001.0000</t>
  </si>
  <si>
    <t>Telecommunications Vault, Ductbank, and Conduit System</t>
  </si>
  <si>
    <t>680.2002.0000</t>
  </si>
  <si>
    <t>Telecommunications</t>
  </si>
  <si>
    <t>680.2003.0000</t>
  </si>
  <si>
    <t>680.2050.0000</t>
  </si>
  <si>
    <t>Utility Conduits</t>
  </si>
  <si>
    <t>681.0001.0000</t>
  </si>
  <si>
    <t>Heating Fuel Tank,</t>
  </si>
  <si>
    <t>681.0002.0000</t>
  </si>
  <si>
    <t>Fuel</t>
  </si>
  <si>
    <t>681.0003.0000</t>
  </si>
  <si>
    <t>Manual Dispensing System</t>
  </si>
  <si>
    <t>681.0004.0000</t>
  </si>
  <si>
    <t>Electric Dispensing System</t>
  </si>
  <si>
    <t>681.0005.0000</t>
  </si>
  <si>
    <t>Motor Vehicle Fuel-Dispensing Tank,</t>
  </si>
  <si>
    <t>681.0006.0000</t>
  </si>
  <si>
    <t>Spill Prevention Control &amp; Countermeasure Plan</t>
  </si>
  <si>
    <t>681.2000.0000</t>
  </si>
  <si>
    <t>682.2005.0000</t>
  </si>
  <si>
    <t>Utility Pothole</t>
  </si>
  <si>
    <t>682.2006.0000</t>
  </si>
  <si>
    <t>682.2010.0000</t>
  </si>
  <si>
    <t>GPR Survey</t>
  </si>
  <si>
    <t>683.2000.0004</t>
  </si>
  <si>
    <t>Utility Sleeve, 4 Inch</t>
  </si>
  <si>
    <t>683.2000.0006</t>
  </si>
  <si>
    <t>Utility Sleeve, 6 Inch</t>
  </si>
  <si>
    <t>683.2000.0018</t>
  </si>
  <si>
    <t>Utility Sleeve, 18 Inch</t>
  </si>
  <si>
    <t>683.2000.0024</t>
  </si>
  <si>
    <t>Utility Sleeve, 24 Inch</t>
  </si>
  <si>
    <t>683.2001.0000</t>
  </si>
  <si>
    <t>Utility System Service Locate</t>
  </si>
  <si>
    <t>683.2002.0000</t>
  </si>
  <si>
    <t>683.2003.0000</t>
  </si>
  <si>
    <t>683.2004.0000</t>
  </si>
  <si>
    <t>Utility Vault</t>
  </si>
  <si>
    <t>683.2005.0018</t>
  </si>
  <si>
    <t>Utiliduct - HDPE, 18-Inch Pipe</t>
  </si>
  <si>
    <t>683.2006.3624</t>
  </si>
  <si>
    <t>Utiliduct - Concrete, 36-Inch Wide x 24-Inch Deep</t>
  </si>
  <si>
    <t>683.2007.0024</t>
  </si>
  <si>
    <t>Utiliduct - Steel, 24-Inch Pipe</t>
  </si>
  <si>
    <t>683.2008.0000</t>
  </si>
  <si>
    <t>Safety Observer</t>
  </si>
  <si>
    <t>683.2009.0000</t>
  </si>
  <si>
    <t>Pole Shoring</t>
  </si>
  <si>
    <t>684.2000.0000</t>
  </si>
  <si>
    <t>Television Utility Relocation</t>
  </si>
  <si>
    <t>687.2000.0000</t>
  </si>
  <si>
    <t>Power Utility Relocation</t>
  </si>
  <si>
    <t>687.2001.0000</t>
  </si>
  <si>
    <t>Power Vault, Ductbank, and Conduit System</t>
  </si>
  <si>
    <t>687.2002.0000</t>
  </si>
  <si>
    <t>Electrical Power Utility Pole,</t>
  </si>
  <si>
    <t>687.2005.0000</t>
  </si>
  <si>
    <t>Temporary Power</t>
  </si>
  <si>
    <t>688.2003.0000</t>
  </si>
  <si>
    <t>Utility Shoring</t>
  </si>
  <si>
    <t>690.2001.0000</t>
  </si>
  <si>
    <t>Waterway Bed Fill</t>
  </si>
  <si>
    <t>690.2002.0000</t>
  </si>
  <si>
    <t>Waterway Bank Fill</t>
  </si>
  <si>
    <t>690.2003.0000</t>
  </si>
  <si>
    <t>Waterway Bank Revegetation and Protection</t>
  </si>
  <si>
    <t>690.2004.0000</t>
  </si>
  <si>
    <t>Waterway Restoration</t>
  </si>
  <si>
    <t>690.2004.LS00</t>
  </si>
  <si>
    <t>690.2005.0000</t>
  </si>
  <si>
    <t>690.2006.0000</t>
  </si>
  <si>
    <t>690.2008.0000</t>
  </si>
  <si>
    <t>690.2009.0000</t>
  </si>
  <si>
    <t>690.2010.0000</t>
  </si>
  <si>
    <t>Culvert Bed Fill</t>
  </si>
  <si>
    <t>690.2011.0000</t>
  </si>
  <si>
    <t>Waterway - Brush Layer</t>
  </si>
  <si>
    <t>690.2012.0000</t>
  </si>
  <si>
    <t>Waterway - Regrade Stream</t>
  </si>
  <si>
    <t>690.2013.0000</t>
  </si>
  <si>
    <t>Waterway - Void Filling</t>
  </si>
  <si>
    <t>690.2014.0000</t>
  </si>
  <si>
    <t>691.2001.0000</t>
  </si>
  <si>
    <t>Fire Detection and Alarm System</t>
  </si>
  <si>
    <t>698.2000.0000</t>
  </si>
  <si>
    <t>Negotiated Adjustment</t>
  </si>
  <si>
    <t>698.2002.0000</t>
  </si>
  <si>
    <t>698.2005.0000</t>
  </si>
  <si>
    <t>Dispute Resolution</t>
  </si>
  <si>
    <t>698.2010.0000</t>
  </si>
  <si>
    <t>Partnering Meetings</t>
  </si>
  <si>
    <t>698.2015.0000</t>
  </si>
  <si>
    <t>VECP Incentive</t>
  </si>
  <si>
    <t>699.0001.0000</t>
  </si>
  <si>
    <t>Assembly,</t>
  </si>
  <si>
    <t>699.2001.0000</t>
  </si>
  <si>
    <t>Overcrossing Girder Replacement</t>
  </si>
  <si>
    <t>699.2002.0000</t>
  </si>
  <si>
    <t>Work Complete,</t>
  </si>
  <si>
    <t>699.2005.0000</t>
  </si>
  <si>
    <t>Concrete Launch Ramp</t>
  </si>
  <si>
    <t>699.2010.0000</t>
  </si>
  <si>
    <t>Staging Area</t>
  </si>
  <si>
    <t>699.2011.0000</t>
  </si>
  <si>
    <t>Staging Area - Improvements</t>
  </si>
  <si>
    <t>699.2015.0000</t>
  </si>
  <si>
    <t>Plugging and Abandonment Work,</t>
  </si>
  <si>
    <t>699.2017.0000</t>
  </si>
  <si>
    <t>Unanticipated Plugging and Abandonment Work,</t>
  </si>
  <si>
    <t>801.2000.0000</t>
  </si>
  <si>
    <t>Abatement and Demolition</t>
  </si>
  <si>
    <t>802.2000.0000</t>
  </si>
  <si>
    <t>Contaminant Soil Removal and Disposal,</t>
  </si>
  <si>
    <t>802.2000.0010</t>
  </si>
  <si>
    <t>802.2001.0000</t>
  </si>
  <si>
    <t>Laboratory Testing,</t>
  </si>
  <si>
    <t>802.2002.0000</t>
  </si>
  <si>
    <t>Media Specialist</t>
  </si>
  <si>
    <t>999.9999.9996</t>
  </si>
  <si>
    <t>CMGC/DB/CSP Placeholder</t>
  </si>
  <si>
    <t>999.9999.9997</t>
  </si>
  <si>
    <t>Emergency Repairs Placeholder</t>
  </si>
  <si>
    <t>999.9999.9998</t>
  </si>
  <si>
    <t>Reverse Bid Placeholder</t>
  </si>
  <si>
    <t>999.9999.9999</t>
  </si>
  <si>
    <t xml:space="preserve">Item List Generation Date: </t>
  </si>
  <si>
    <t>Remarks</t>
  </si>
  <si>
    <t>Depends on what is included</t>
  </si>
  <si>
    <t xml:space="preserve">Assumed not incorporated permanently </t>
  </si>
  <si>
    <t>Unsure what this item is</t>
  </si>
  <si>
    <t>Assumed this is process to install and not including pile</t>
  </si>
  <si>
    <t>Assumed no additional material included</t>
  </si>
  <si>
    <t>Not sure what this item is</t>
  </si>
  <si>
    <t>Assumed additional material is required</t>
  </si>
  <si>
    <t>Assumed not incorporated permanently; if so change to Yes</t>
  </si>
  <si>
    <t>Assumed no additional material required</t>
  </si>
  <si>
    <t>Unsure what is included in this item</t>
  </si>
  <si>
    <t>Assume additional material is required to fill hole</t>
  </si>
  <si>
    <t>Assumed this is only for the process of constructing the driveway/approach; Materials are paid separately</t>
  </si>
  <si>
    <t>Depending on what is included</t>
  </si>
  <si>
    <t>Not used by Region</t>
  </si>
  <si>
    <t xml:space="preserve">Assumed incorporated permanently </t>
  </si>
  <si>
    <t>Precast Concrete or ITS or Other Electronic Hardware System Cabinets or Enclosure</t>
  </si>
  <si>
    <t>Other Materials, including IIJA-BABA Section 70917 (c) Exempt Materials</t>
  </si>
  <si>
    <t>Compliant Unit Price Costs</t>
  </si>
  <si>
    <t>Non-Compliant Unit Price Costs</t>
  </si>
  <si>
    <t>Unit Price</t>
  </si>
  <si>
    <t>Minimal Use 
Unit Price</t>
  </si>
  <si>
    <t>De Minimis 
Unit Price</t>
  </si>
  <si>
    <t>Assumed Compliant Iron &amp; Steel Materials Percentage Cost</t>
  </si>
  <si>
    <t>Assumed Non-Compliant BABA Materials Percentage Cost</t>
  </si>
  <si>
    <t>Assumed Non-Compliant Iron &amp; Steel Materials Percentage Cost</t>
  </si>
  <si>
    <t>Assumed Compliant BABA Materials Percentage Cost</t>
  </si>
  <si>
    <t>Pipe End Grating, 24 INCH</t>
  </si>
  <si>
    <t>Pipe End Grating, 36 INCH</t>
  </si>
  <si>
    <t>Pipe End Grating, 48 INCH</t>
  </si>
  <si>
    <t>Storm Drain Lift Station - N CURSEY ST</t>
  </si>
  <si>
    <t>Moose Fence, 9 FT HIGH</t>
  </si>
  <si>
    <t>Concrete, Type V, 4 inches thick, Colored and Pattern Imprinted, SLABS, MEDIANS AND BUFFERS</t>
  </si>
  <si>
    <t>900</t>
  </si>
  <si>
    <t>910</t>
  </si>
  <si>
    <t>920</t>
  </si>
  <si>
    <t>930</t>
  </si>
  <si>
    <t>940</t>
  </si>
  <si>
    <t>Tree, BETULA PAPYRIFERA, 2" CALIPER</t>
  </si>
  <si>
    <t>950</t>
  </si>
  <si>
    <t>Tree, PICEA GLAUCA, 8' HEIGHT</t>
  </si>
  <si>
    <t>960</t>
  </si>
  <si>
    <t>Tree, POPULUS TREMULA ERECTA, 2" CALIPER</t>
  </si>
  <si>
    <t>970</t>
  </si>
  <si>
    <t>Shrub, SPIRAEA JAPONICA GOLDMOUND, 18" HEIGHT</t>
  </si>
  <si>
    <t>980</t>
  </si>
  <si>
    <t>Perennial, DIANTHUS GRATIANOPOLITANUS 'WICKED WITCH', 6" HEIGHT</t>
  </si>
  <si>
    <t>990</t>
  </si>
  <si>
    <t>Perennial, GERANIUM SANGUINEUM 'MAX FRIE', 6" HEIGHT</t>
  </si>
  <si>
    <t>1000</t>
  </si>
  <si>
    <t>Perennial, IRIS SETOSA BLUE FLAG, 12" HEIGHT</t>
  </si>
  <si>
    <t>1010</t>
  </si>
  <si>
    <t>Perennial, POTENTILLA TRIDENTATA 'NUUK', 6" HEIGHT</t>
  </si>
  <si>
    <t>1020</t>
  </si>
  <si>
    <t>Planter, 18 inch tall, 306 LF, Concrete</t>
  </si>
  <si>
    <t>1030</t>
  </si>
  <si>
    <t>1040</t>
  </si>
  <si>
    <t>1050</t>
  </si>
  <si>
    <t>1060</t>
  </si>
  <si>
    <t>Sanitary Sewer Conduit, 3 INCH</t>
  </si>
  <si>
    <t>1070</t>
  </si>
  <si>
    <t>1080</t>
  </si>
  <si>
    <t>1090</t>
  </si>
  <si>
    <t>Ductile Iron Water Conduit, 6 Inch, CLASS 52</t>
  </si>
  <si>
    <t>1100</t>
  </si>
  <si>
    <t>Ductile Iron Water Conduit, 8 Inch, CLASS 52</t>
  </si>
  <si>
    <t>1110</t>
  </si>
  <si>
    <t>Ductile Iron Water Conduit, 12 Inch, CLASS 52</t>
  </si>
  <si>
    <t>1120</t>
  </si>
  <si>
    <t>Ductile Iron Water Conduit, 16 Inch, CLASS 52</t>
  </si>
  <si>
    <t>1130</t>
  </si>
  <si>
    <t>1140</t>
  </si>
  <si>
    <t>1150</t>
  </si>
  <si>
    <t>1160</t>
  </si>
  <si>
    <t>1170</t>
  </si>
  <si>
    <t>1180</t>
  </si>
  <si>
    <t>1190</t>
  </si>
  <si>
    <t>1200</t>
  </si>
  <si>
    <t>1210</t>
  </si>
  <si>
    <t>1220</t>
  </si>
  <si>
    <t>1230</t>
  </si>
  <si>
    <t>1240</t>
  </si>
  <si>
    <t>1250</t>
  </si>
  <si>
    <t>1260</t>
  </si>
  <si>
    <t>1270</t>
  </si>
  <si>
    <t>1280</t>
  </si>
  <si>
    <t>1290</t>
  </si>
  <si>
    <t>1300</t>
  </si>
  <si>
    <t>1310</t>
  </si>
  <si>
    <t>1320</t>
  </si>
  <si>
    <t>1330</t>
  </si>
  <si>
    <t>1340</t>
  </si>
  <si>
    <t>1350</t>
  </si>
  <si>
    <t>1360</t>
  </si>
  <si>
    <t>1370</t>
  </si>
  <si>
    <t>1380</t>
  </si>
  <si>
    <t>1390</t>
  </si>
  <si>
    <t>1400</t>
  </si>
  <si>
    <t>1410</t>
  </si>
  <si>
    <t>1420</t>
  </si>
  <si>
    <t>1430</t>
  </si>
  <si>
    <t>1440</t>
  </si>
  <si>
    <t>1450</t>
  </si>
  <si>
    <t>Training Program, 2 TRAINEES / APPRENTICES</t>
  </si>
  <si>
    <t>1460</t>
  </si>
  <si>
    <t>1470</t>
  </si>
  <si>
    <t>1480</t>
  </si>
  <si>
    <t>Traffic Signal System Complete, MAIN ST/BOGARD RD</t>
  </si>
  <si>
    <t>1490</t>
  </si>
  <si>
    <t>Traffic Signal System Complete, MAIN ST/PARKS HWY</t>
  </si>
  <si>
    <t>1500</t>
  </si>
  <si>
    <t>Traffic Signal System Complete, MAIN ST/SWANSON AVE</t>
  </si>
  <si>
    <t>1510</t>
  </si>
  <si>
    <t>Traffic Signal System Complete, YENLO ST/BOGARD RD</t>
  </si>
  <si>
    <t>1520</t>
  </si>
  <si>
    <t>Traffic Signal System Complete, YENLO ST/PARKS HWY</t>
  </si>
  <si>
    <t>1530</t>
  </si>
  <si>
    <t>Traffic Signal System Complete, YENLO ST/SWANSON AVE</t>
  </si>
  <si>
    <t>1540</t>
  </si>
  <si>
    <t>Highway Lighting System Complete, KGB RD/MAIN ST/YENLO ST/BOGARD RD/WASILLA-FISHHOOK RD</t>
  </si>
  <si>
    <t>1550</t>
  </si>
  <si>
    <t>Highway Lighting System Complete, PARKS HWY</t>
  </si>
  <si>
    <t>1560</t>
  </si>
  <si>
    <t>Temporary Signal System Complete, MAIN ST/BOGARD RD</t>
  </si>
  <si>
    <t>1570</t>
  </si>
  <si>
    <t>Temporary Signal System Complete, MAIN ST/PARKS HWY</t>
  </si>
  <si>
    <t>1580</t>
  </si>
  <si>
    <t>Temporary Electrolier, PARKS HWY/YENLO ST/KGB RD</t>
  </si>
  <si>
    <t>1590</t>
  </si>
  <si>
    <t>Pedestrian Lighting KGB RD &amp; MAIN ST</t>
  </si>
  <si>
    <t>1600</t>
  </si>
  <si>
    <t>Traffic Signal System Modifications KGB RD/PW HWY</t>
  </si>
  <si>
    <t>1610</t>
  </si>
  <si>
    <t>Flashing Beacon System Modifications, BOGARD RD</t>
  </si>
  <si>
    <t>1620</t>
  </si>
  <si>
    <t>1630</t>
  </si>
  <si>
    <t>1640</t>
  </si>
  <si>
    <t>1650</t>
  </si>
  <si>
    <t>Signal Interconnect, COPPER &amp; FIBER</t>
  </si>
  <si>
    <t>1660</t>
  </si>
  <si>
    <t>Traffic Data - SITE V1</t>
  </si>
  <si>
    <t>1670</t>
  </si>
  <si>
    <t>Traffic Data - SITE V2</t>
  </si>
  <si>
    <t>1680</t>
  </si>
  <si>
    <t>Traffic Data - SITE V3</t>
  </si>
  <si>
    <t>1690</t>
  </si>
  <si>
    <t>Traffic Data - SITE V4</t>
  </si>
  <si>
    <t>1700</t>
  </si>
  <si>
    <t>Traffic Data - SITE V5</t>
  </si>
  <si>
    <t>1710</t>
  </si>
  <si>
    <t>1720</t>
  </si>
  <si>
    <t>1730</t>
  </si>
  <si>
    <t>1740</t>
  </si>
  <si>
    <t>1750</t>
  </si>
  <si>
    <t>If you have more &gt; 1800 Line Numbers, add rows to AWP Estimate_Date and AWP Data &amp; BABA Check tabs prior to copying estimate</t>
  </si>
  <si>
    <t>Verify Value is Required</t>
  </si>
  <si>
    <t xml:space="preserve">Value Required </t>
  </si>
  <si>
    <t>WASILLA-FISHHOOK -  MAIN STREET REHABILITATION</t>
  </si>
  <si>
    <t>Z600770000 / 0001408</t>
  </si>
  <si>
    <t>Depnds on what is included</t>
  </si>
  <si>
    <t>Cast in place: Concrete is Section 70917© material; Reinforcement is Predominately Iron or Steel or Both</t>
  </si>
  <si>
    <t>Assume using cast-in-place concrete and reinforcement.</t>
  </si>
  <si>
    <t>Pre-cast concrete structure; reinforcement needs to meet BA</t>
  </si>
  <si>
    <t>Assume using cast-in-place concrete ring and reinforcement.</t>
  </si>
  <si>
    <t>Assume using cast-in-place and reinforcement</t>
  </si>
  <si>
    <t>Assume cast-in-place; no reinforcement shown in detail</t>
  </si>
  <si>
    <t>Assumed fiberglass; if plastic then would be CM</t>
  </si>
  <si>
    <t xml:space="preserve">Required </t>
  </si>
  <si>
    <t>Verify if Required</t>
  </si>
  <si>
    <t>Not Required</t>
  </si>
  <si>
    <t>PROJECT NAME</t>
  </si>
  <si>
    <t>IRIS PROGRAM # / FEDERAL #</t>
  </si>
  <si>
    <t>Include the project title, project numbers, and all the items (exclude the summations below the final line item)</t>
  </si>
  <si>
    <t xml:space="preserve">    You can manually change these using the dropdown for "Yes" or "No"</t>
  </si>
  <si>
    <t xml:space="preserve">    Some items may not have a preset value, these should be red and you'll need to select "Yes" or "No"</t>
  </si>
  <si>
    <t xml:space="preserve">Select a classification type(s) using Buy America Classification Lists created by Statewide and Central Region </t>
  </si>
  <si>
    <t>This will be provided to Utilities to inform them of the project's assumed De Minimis &amp; Minimal Use amounts and help secure Utility Agreements.</t>
  </si>
  <si>
    <t>Determine an Assumed Materials Percentage(s) using engineering judgment</t>
  </si>
  <si>
    <t>Input notes to justify the Assumed Materials Percentage(s)</t>
  </si>
  <si>
    <t>Spreadsheet will auto-calculate the BA/BABA Unit and Applicable Cost columns</t>
  </si>
  <si>
    <t xml:space="preserve">From https://www.fhwa.dot.gov/construction/contracts/buyam_qa_baba_post10232023.cfm </t>
  </si>
  <si>
    <t>Concrete Precast Product</t>
  </si>
  <si>
    <t xml:space="preserve">https://www.fhwa.dot.gov/construction/contracts/buyam_qageneral.cfm#:~:text=A%23%2019.,permanent%20and%20Buy%20America%20applies </t>
  </si>
  <si>
    <t>From Build America, Buy America Act Q&amp;As (on or after March 20, 2025)</t>
  </si>
  <si>
    <t>Important Dates (by Certification)</t>
  </si>
  <si>
    <t>Q&amp;A Postings</t>
  </si>
  <si>
    <t>https://www.fhwa.dot.gov/construction/contracts/buyam_qa.cfm</t>
  </si>
  <si>
    <t>AI Prompt Suggestions:</t>
  </si>
  <si>
    <r>
      <t>Estimate the total cost per</t>
    </r>
    <r>
      <rPr>
        <b/>
        <sz val="11"/>
        <color theme="1"/>
        <rFont val="Aptos Narrow"/>
        <family val="2"/>
        <scheme val="minor"/>
      </rPr>
      <t xml:space="preserve"> [unit type]</t>
    </r>
    <r>
      <rPr>
        <sz val="11"/>
        <color theme="1"/>
        <rFont val="Aptos Narrow"/>
        <family val="2"/>
        <scheme val="minor"/>
      </rPr>
      <t xml:space="preserve"> for installing </t>
    </r>
    <r>
      <rPr>
        <b/>
        <sz val="11"/>
        <color theme="1"/>
        <rFont val="Aptos Narrow"/>
        <family val="2"/>
        <scheme val="minor"/>
      </rPr>
      <t>[construction item]</t>
    </r>
    <r>
      <rPr>
        <sz val="11"/>
        <color theme="1"/>
        <rFont val="Aptos Narrow"/>
        <family val="2"/>
        <scheme val="minor"/>
      </rPr>
      <t xml:space="preserve"> between </t>
    </r>
    <r>
      <rPr>
        <b/>
        <sz val="11"/>
        <color theme="1"/>
        <rFont val="Aptos Narrow"/>
        <family val="2"/>
        <scheme val="minor"/>
      </rPr>
      <t xml:space="preserve">[source location] </t>
    </r>
    <r>
      <rPr>
        <sz val="11"/>
        <color theme="1"/>
        <rFont val="Aptos Narrow"/>
        <family val="2"/>
        <scheme val="minor"/>
      </rPr>
      <t xml:space="preserve">and </t>
    </r>
    <r>
      <rPr>
        <b/>
        <sz val="11"/>
        <color theme="1"/>
        <rFont val="Aptos Narrow"/>
        <family val="2"/>
        <scheme val="minor"/>
      </rPr>
      <t>[destination location]</t>
    </r>
    <r>
      <rPr>
        <sz val="11"/>
        <color theme="1"/>
        <rFont val="Aptos Narrow"/>
        <family val="2"/>
        <scheme val="minor"/>
      </rPr>
      <t xml:space="preserve">. Include a breakdown of material, transportation, and installation costs with low and high estimates. Assume materials are sourced </t>
    </r>
    <r>
      <rPr>
        <b/>
        <sz val="11"/>
        <color theme="1"/>
        <rFont val="Aptos Narrow"/>
        <family val="2"/>
        <scheme val="minor"/>
      </rPr>
      <t>[locally, nationally, non-domesticately, unknown]</t>
    </r>
    <r>
      <rPr>
        <sz val="11"/>
        <color theme="1"/>
        <rFont val="Aptos Narrow"/>
        <family val="2"/>
        <scheme val="minor"/>
      </rPr>
      <t xml:space="preserve"> in </t>
    </r>
    <r>
      <rPr>
        <b/>
        <sz val="11"/>
        <color theme="1"/>
        <rFont val="Aptos Narrow"/>
        <family val="2"/>
        <scheme val="minor"/>
      </rPr>
      <t>[source location, if known]</t>
    </r>
    <r>
      <rPr>
        <sz val="11"/>
        <color theme="1"/>
        <rFont val="Aptos Narrow"/>
        <family val="2"/>
        <scheme val="minor"/>
      </rPr>
      <t xml:space="preserve"> and transported to </t>
    </r>
    <r>
      <rPr>
        <b/>
        <sz val="11"/>
        <color theme="1"/>
        <rFont val="Aptos Narrow"/>
        <family val="2"/>
        <scheme val="minor"/>
      </rPr>
      <t>[destination location]</t>
    </r>
    <r>
      <rPr>
        <sz val="11"/>
        <color theme="1"/>
        <rFont val="Aptos Narrow"/>
        <family val="2"/>
        <scheme val="minor"/>
      </rPr>
      <t>. Present the results in a table format showing each cost component, the total range, and the percentage of each component relative to the total cost.</t>
    </r>
  </si>
  <si>
    <t>Example: Guardrail Cost Summary with Uncertainty Handling</t>
  </si>
  <si>
    <t>1) Prompt (copy/paste)</t>
  </si>
  <si>
    <t>Prompt:</t>
  </si>
  <si>
    <r>
      <t xml:space="preserve">Estimate the total cost per linear foot for installing a standard highway guardrail system (steel posts, plastic blocks, W‑beam) between Anchorage, AK and City of Kenai, AK. Assume material availability may be local, national, international, or unknown. Provide low and high estimates for </t>
    </r>
    <r>
      <rPr>
        <b/>
        <i/>
        <sz val="11"/>
        <color theme="1"/>
        <rFont val="Segoe UI"/>
        <family val="2"/>
      </rPr>
      <t>material</t>
    </r>
    <r>
      <rPr>
        <i/>
        <sz val="11"/>
        <color theme="1"/>
        <rFont val="Segoe UI"/>
        <family val="2"/>
      </rPr>
      <t xml:space="preserve">, </t>
    </r>
    <r>
      <rPr>
        <b/>
        <i/>
        <sz val="11"/>
        <color theme="1"/>
        <rFont val="Segoe UI"/>
        <family val="2"/>
      </rPr>
      <t>transportation</t>
    </r>
    <r>
      <rPr>
        <i/>
        <sz val="11"/>
        <color theme="1"/>
        <rFont val="Segoe UI"/>
        <family val="2"/>
      </rPr>
      <t xml:space="preserve">, and </t>
    </r>
    <r>
      <rPr>
        <b/>
        <i/>
        <sz val="11"/>
        <color theme="1"/>
        <rFont val="Segoe UI"/>
        <family val="2"/>
      </rPr>
      <t>installation</t>
    </r>
    <r>
      <rPr>
        <i/>
        <sz val="11"/>
        <color theme="1"/>
        <rFont val="Segoe UI"/>
        <family val="2"/>
      </rPr>
      <t xml:space="preserve"> costs. Include </t>
    </r>
    <r>
      <rPr>
        <b/>
        <i/>
        <sz val="11"/>
        <color theme="1"/>
        <rFont val="Segoe UI"/>
        <family val="2"/>
      </rPr>
      <t>confidence scores</t>
    </r>
    <r>
      <rPr>
        <i/>
        <sz val="11"/>
        <color theme="1"/>
        <rFont val="Segoe UI"/>
        <family val="2"/>
      </rPr>
      <t xml:space="preserve"> for sourcing scenarios and adjust transportation costs accordingly (local trucking vs. long-haul vs. ocean freight if applicable). Present the results in a </t>
    </r>
    <r>
      <rPr>
        <b/>
        <i/>
        <sz val="11"/>
        <color theme="1"/>
        <rFont val="Segoe UI"/>
        <family val="2"/>
      </rPr>
      <t>table</t>
    </r>
    <r>
      <rPr>
        <i/>
        <sz val="11"/>
        <color theme="1"/>
        <rFont val="Segoe UI"/>
        <family val="2"/>
      </rPr>
      <t xml:space="preserve"> showing </t>
    </r>
    <r>
      <rPr>
        <b/>
        <i/>
        <sz val="11"/>
        <color theme="1"/>
        <rFont val="Segoe UI"/>
        <family val="2"/>
      </rPr>
      <t>cost component</t>
    </r>
    <r>
      <rPr>
        <i/>
        <sz val="11"/>
        <color theme="1"/>
        <rFont val="Segoe UI"/>
        <family val="2"/>
      </rPr>
      <t xml:space="preserve">, </t>
    </r>
    <r>
      <rPr>
        <b/>
        <i/>
        <sz val="11"/>
        <color theme="1"/>
        <rFont val="Segoe UI"/>
        <family val="2"/>
      </rPr>
      <t>low/high estimates</t>
    </r>
    <r>
      <rPr>
        <i/>
        <sz val="11"/>
        <color theme="1"/>
        <rFont val="Segoe UI"/>
        <family val="2"/>
      </rPr>
      <t xml:space="preserve">, </t>
    </r>
    <r>
      <rPr>
        <b/>
        <i/>
        <sz val="11"/>
        <color theme="1"/>
        <rFont val="Segoe UI"/>
        <family val="2"/>
      </rPr>
      <t>confidence level</t>
    </r>
    <r>
      <rPr>
        <i/>
        <sz val="11"/>
        <color theme="1"/>
        <rFont val="Segoe UI"/>
        <family val="2"/>
      </rPr>
      <t xml:space="preserve">, and </t>
    </r>
    <r>
      <rPr>
        <b/>
        <i/>
        <sz val="11"/>
        <color theme="1"/>
        <rFont val="Segoe UI"/>
        <family val="2"/>
      </rPr>
      <t>percentage of total cost</t>
    </r>
    <r>
      <rPr>
        <i/>
        <sz val="11"/>
        <color theme="1"/>
        <rFont val="Segoe UI"/>
        <family val="2"/>
      </rPr>
      <t xml:space="preserve"> for the low and high cases.</t>
    </r>
  </si>
  <si>
    <t>2) Assumptions Used (for transparency)</t>
  </si>
  <si>
    <r>
      <t>Material (per linear foot):</t>
    </r>
    <r>
      <rPr>
        <sz val="11"/>
        <color theme="1"/>
        <rFont val="Segoe UI"/>
        <family val="2"/>
      </rPr>
      <t xml:space="preserve"> $20 (low, local sourcing) to $45 (high, national/international sourcing)</t>
    </r>
  </si>
  <si>
    <r>
      <t>Transportation (per linear foot):</t>
    </r>
    <r>
      <rPr>
        <sz val="11"/>
        <color theme="1"/>
        <rFont val="Segoe UI"/>
        <family val="2"/>
      </rPr>
      <t xml:space="preserve"> $0.32 (low, local trucking) to $2.50 (high, long‑haul or intermodal)</t>
    </r>
  </si>
  <si>
    <r>
      <t>Installation (per linear foot):</t>
    </r>
    <r>
      <rPr>
        <sz val="11"/>
        <color theme="1"/>
        <rFont val="Segoe UI"/>
        <family val="2"/>
      </rPr>
      <t xml:space="preserve"> $5 (low, straightforward site) to $15 (high, complex terrain/seasonal)</t>
    </r>
  </si>
  <si>
    <t>Confidence Levels:</t>
  </si>
  <si>
    <r>
      <t xml:space="preserve">Material: </t>
    </r>
    <r>
      <rPr>
        <b/>
        <sz val="11"/>
        <color theme="1"/>
        <rFont val="Segoe UI"/>
        <family val="2"/>
      </rPr>
      <t>70% local</t>
    </r>
    <r>
      <rPr>
        <sz val="11"/>
        <color theme="1"/>
        <rFont val="Segoe UI"/>
        <family val="2"/>
      </rPr>
      <t xml:space="preserve">, </t>
    </r>
    <r>
      <rPr>
        <b/>
        <sz val="11"/>
        <color theme="1"/>
        <rFont val="Segoe UI"/>
        <family val="2"/>
      </rPr>
      <t>30% national</t>
    </r>
    <r>
      <rPr>
        <sz val="11"/>
        <color theme="1"/>
        <rFont val="Segoe UI"/>
        <family val="2"/>
      </rPr>
      <t xml:space="preserve"> (international unlikely but possible)</t>
    </r>
  </si>
  <si>
    <r>
      <t xml:space="preserve">Transportation: </t>
    </r>
    <r>
      <rPr>
        <b/>
        <sz val="11"/>
        <color theme="1"/>
        <rFont val="Segoe UI"/>
        <family val="2"/>
      </rPr>
      <t>scenario‑dependent</t>
    </r>
    <r>
      <rPr>
        <sz val="11"/>
        <color theme="1"/>
        <rFont val="Segoe UI"/>
        <family val="2"/>
      </rPr>
      <t xml:space="preserve"> based on sourcing and route</t>
    </r>
  </si>
  <si>
    <r>
      <t xml:space="preserve">Installation: </t>
    </r>
    <r>
      <rPr>
        <b/>
        <sz val="11"/>
        <color theme="1"/>
        <rFont val="Segoe UI"/>
        <family val="2"/>
      </rPr>
      <t>90% local labor</t>
    </r>
    <r>
      <rPr>
        <sz val="11"/>
        <color theme="1"/>
        <rFont val="Segoe UI"/>
        <family val="2"/>
      </rPr>
      <t xml:space="preserve"> assumptions</t>
    </r>
  </si>
  <si>
    <t>Totals (computed):</t>
  </si>
  <si>
    <r>
      <t>Low total</t>
    </r>
    <r>
      <rPr>
        <sz val="11"/>
        <color theme="1"/>
        <rFont val="Segoe UI"/>
        <family val="2"/>
      </rPr>
      <t xml:space="preserve"> = $20 + $0.32 + $5 = </t>
    </r>
    <r>
      <rPr>
        <b/>
        <sz val="11"/>
        <color theme="1"/>
        <rFont val="Segoe UI"/>
        <family val="2"/>
      </rPr>
      <t>$25.32</t>
    </r>
  </si>
  <si>
    <r>
      <t>High total</t>
    </r>
    <r>
      <rPr>
        <sz val="11"/>
        <color theme="1"/>
        <rFont val="Segoe UI"/>
        <family val="2"/>
      </rPr>
      <t xml:space="preserve"> = $45 + $2.50 + $15 = </t>
    </r>
    <r>
      <rPr>
        <b/>
        <sz val="11"/>
        <color theme="1"/>
        <rFont val="Segoe UI"/>
        <family val="2"/>
      </rPr>
      <t>$62.50</t>
    </r>
  </si>
  <si>
    <t>Percentages of Total:</t>
  </si>
  <si>
    <r>
      <t xml:space="preserve">Low case: Material </t>
    </r>
    <r>
      <rPr>
        <b/>
        <sz val="11"/>
        <color theme="1"/>
        <rFont val="Segoe UI"/>
        <family val="2"/>
      </rPr>
      <t>79%</t>
    </r>
    <r>
      <rPr>
        <sz val="11"/>
        <color theme="1"/>
        <rFont val="Segoe UI"/>
        <family val="2"/>
      </rPr>
      <t xml:space="preserve">, Transportation </t>
    </r>
    <r>
      <rPr>
        <b/>
        <sz val="11"/>
        <color theme="1"/>
        <rFont val="Segoe UI"/>
        <family val="2"/>
      </rPr>
      <t>1%</t>
    </r>
    <r>
      <rPr>
        <sz val="11"/>
        <color theme="1"/>
        <rFont val="Segoe UI"/>
        <family val="2"/>
      </rPr>
      <t xml:space="preserve">, Installation </t>
    </r>
    <r>
      <rPr>
        <b/>
        <sz val="11"/>
        <color theme="1"/>
        <rFont val="Segoe UI"/>
        <family val="2"/>
      </rPr>
      <t>20%</t>
    </r>
  </si>
  <si>
    <r>
      <t xml:space="preserve">High case: Material </t>
    </r>
    <r>
      <rPr>
        <b/>
        <sz val="11"/>
        <color theme="1"/>
        <rFont val="Segoe UI"/>
        <family val="2"/>
      </rPr>
      <t>72%</t>
    </r>
    <r>
      <rPr>
        <sz val="11"/>
        <color theme="1"/>
        <rFont val="Segoe UI"/>
        <family val="2"/>
      </rPr>
      <t xml:space="preserve">, Transportation </t>
    </r>
    <r>
      <rPr>
        <b/>
        <sz val="11"/>
        <color theme="1"/>
        <rFont val="Segoe UI"/>
        <family val="2"/>
      </rPr>
      <t>4%</t>
    </r>
    <r>
      <rPr>
        <sz val="11"/>
        <color theme="1"/>
        <rFont val="Segoe UI"/>
        <family val="2"/>
      </rPr>
      <t xml:space="preserve">, Installation </t>
    </r>
    <r>
      <rPr>
        <b/>
        <sz val="11"/>
        <color theme="1"/>
        <rFont val="Segoe UI"/>
        <family val="2"/>
      </rPr>
      <t>24%</t>
    </r>
  </si>
  <si>
    <t>3) Results Table</t>
  </si>
  <si>
    <t>Cost Component</t>
  </si>
  <si>
    <t>Low Estimate</t>
  </si>
  <si>
    <t>High Estimate</t>
  </si>
  <si>
    <t>Confidence Level</t>
  </si>
  <si>
    <t>% of Total (Low)</t>
  </si>
  <si>
    <t>% of Total (High)</t>
  </si>
  <si>
    <t>Material</t>
  </si>
  <si>
    <t>70% local, 30% national</t>
  </si>
  <si>
    <t>Transportation</t>
  </si>
  <si>
    <t>Depends on source &amp; route</t>
  </si>
  <si>
    <t>Installation</t>
  </si>
  <si>
    <t>90% local labor</t>
  </si>
  <si>
    <t>Total</t>
  </si>
  <si>
    <t>—</t>
  </si>
  <si>
    <t>4) Notes for Engineers</t>
  </si>
  <si>
    <r>
      <t xml:space="preserve">Confidence levels help communicate </t>
    </r>
    <r>
      <rPr>
        <b/>
        <sz val="11"/>
        <color theme="1"/>
        <rFont val="Segoe UI"/>
        <family val="2"/>
      </rPr>
      <t>sourcing uncertainty</t>
    </r>
    <r>
      <rPr>
        <sz val="11"/>
        <color theme="1"/>
        <rFont val="Segoe UI"/>
        <family val="2"/>
      </rPr>
      <t xml:space="preserve"> to decision-makers.</t>
    </r>
  </si>
  <si>
    <r>
      <t xml:space="preserve">Transportation ranges should be updated as soon as </t>
    </r>
    <r>
      <rPr>
        <b/>
        <sz val="11"/>
        <color theme="1"/>
        <rFont val="Segoe UI"/>
        <family val="2"/>
      </rPr>
      <t>actual sourcing</t>
    </r>
    <r>
      <rPr>
        <sz val="11"/>
        <color theme="1"/>
        <rFont val="Segoe UI"/>
        <family val="2"/>
      </rPr>
      <t xml:space="preserve"> (local vs. national/import) is known.</t>
    </r>
  </si>
  <si>
    <r>
      <t xml:space="preserve">Installation ranges reflect </t>
    </r>
    <r>
      <rPr>
        <b/>
        <sz val="11"/>
        <color theme="1"/>
        <rFont val="Segoe UI"/>
        <family val="2"/>
      </rPr>
      <t>site complexity</t>
    </r>
    <r>
      <rPr>
        <sz val="11"/>
        <color theme="1"/>
        <rFont val="Segoe UI"/>
        <family val="2"/>
      </rPr>
      <t xml:space="preserve"> (terrain, access, season). If you have project-specific data, replace these with local rates.</t>
    </r>
  </si>
  <si>
    <t xml:space="preserve">Revised Date: </t>
  </si>
  <si>
    <t xml:space="preserve">Use this spreadsheet to approximate the Minimal Use and De Minimis value for your project (Phase 4) and foreign produced project items don't exceed these values. </t>
  </si>
  <si>
    <r>
      <t>Replace AWP Estimate_</t>
    </r>
    <r>
      <rPr>
        <b/>
        <sz val="11"/>
        <color rgb="FFFF0000"/>
        <rFont val="Palatino Linotype"/>
        <family val="1"/>
      </rPr>
      <t>DATE</t>
    </r>
    <r>
      <rPr>
        <sz val="11"/>
        <color theme="1"/>
        <rFont val="Palatino Linotype"/>
        <family val="1"/>
      </rPr>
      <t xml:space="preserve"> with AWP Estimate creation date on the sheet tab</t>
    </r>
  </si>
  <si>
    <t>Right-Click A1 and Select Paste "Values (V)" function</t>
  </si>
  <si>
    <r>
      <t>BA/BABA Applicable?</t>
    </r>
    <r>
      <rPr>
        <vertAlign val="superscript"/>
        <sz val="11"/>
        <color theme="1"/>
        <rFont val="Aptos Narrow"/>
        <family val="2"/>
        <scheme val="minor"/>
      </rPr>
      <t>1</t>
    </r>
  </si>
  <si>
    <r>
      <t>Assumed Compliant Iron &amp; Steel Materials Percentage Cost</t>
    </r>
    <r>
      <rPr>
        <vertAlign val="superscript"/>
        <sz val="11"/>
        <color theme="1"/>
        <rFont val="Aptos Narrow"/>
        <family val="2"/>
        <scheme val="minor"/>
      </rPr>
      <t>2</t>
    </r>
  </si>
  <si>
    <r>
      <t>Assumed Compliant BABA Materials Percentage Cost</t>
    </r>
    <r>
      <rPr>
        <vertAlign val="superscript"/>
        <sz val="11"/>
        <color theme="1"/>
        <rFont val="Aptos Narrow"/>
        <family val="2"/>
        <scheme val="minor"/>
      </rPr>
      <t>2</t>
    </r>
  </si>
  <si>
    <r>
      <t>Assumed Non-Compliant Iron &amp; Steel Materials Percentage Cost</t>
    </r>
    <r>
      <rPr>
        <vertAlign val="superscript"/>
        <sz val="11"/>
        <color theme="1"/>
        <rFont val="Aptos Narrow"/>
        <family val="2"/>
        <scheme val="minor"/>
      </rPr>
      <t>2</t>
    </r>
  </si>
  <si>
    <r>
      <t>Assumed Non-Compliant BABA Materials Percentage Cost</t>
    </r>
    <r>
      <rPr>
        <vertAlign val="superscript"/>
        <sz val="11"/>
        <color theme="1"/>
        <rFont val="Aptos Narrow"/>
        <family val="2"/>
        <scheme val="minor"/>
      </rPr>
      <t>2</t>
    </r>
  </si>
  <si>
    <r>
      <t xml:space="preserve">1. This is automated. </t>
    </r>
    <r>
      <rPr>
        <b/>
        <u/>
        <sz val="11"/>
        <color rgb="FFFF0000"/>
        <rFont val="Aptos Narrow"/>
        <family val="2"/>
        <scheme val="minor"/>
      </rPr>
      <t xml:space="preserve">HOWEVER, verify this is correct for each of your project items </t>
    </r>
  </si>
  <si>
    <t>2. Assumed % Cost = Material Cost + Transportation (to site)</t>
  </si>
  <si>
    <t xml:space="preserve">NOTE: Many of the cells have been locked so you don't accidently edit a cell you shouldn't.  </t>
  </si>
  <si>
    <t xml:space="preserve">             If you click on one of these cells, you'll get a pop-up dialogue box saying you don't have permission.  If you need to edit a cell, contact Chris Post.</t>
  </si>
  <si>
    <t>Alaska2026</t>
  </si>
  <si>
    <r>
      <t xml:space="preserve">Select "if item is BA/BABA Applicable" is automated. </t>
    </r>
    <r>
      <rPr>
        <b/>
        <u/>
        <sz val="11"/>
        <color rgb="FFFF0000"/>
        <rFont val="Palatino Linotype"/>
        <family val="1"/>
      </rPr>
      <t>HOWEVER, verify this is correct for each project item.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</si>
</sst>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0."/>
    <numFmt numFmtId="166" formatCode="0.0"/>
  </numFmts>
  <fonts count="32" x14ac:knownFonts="1">
    <font>
      <sz val="11"/>
      <color theme="1"/>
      <name val="Aptos Narrow"/>
      <family val="2"/>
      <scheme val="minor"/>
    </font>
    <font>
      <b/>
      <sz val="11"/>
      <color theme="1"/>
      <name val="Aptos Narrow"/>
      <family val="2"/>
      <scheme val="minor"/>
    </font>
    <font>
      <sz val="11"/>
      <color theme="1"/>
      <name val="Aptos Narrow"/>
      <family val="2"/>
      <scheme val="minor"/>
    </font>
    <font>
      <sz val="10"/>
      <name val="Arial"/>
      <family val="2"/>
    </font>
    <font>
      <sz val="8"/>
      <name val="Arial"/>
      <family val="2"/>
    </font>
    <font>
      <u/>
      <sz val="11"/>
      <color theme="10"/>
      <name val="Aptos Narrow"/>
      <family val="2"/>
      <scheme val="minor"/>
    </font>
    <font>
      <b/>
      <sz val="11"/>
      <color theme="1"/>
      <name val="Palatino Linotype"/>
      <family val="1"/>
    </font>
    <font>
      <sz val="11"/>
      <color theme="1"/>
      <name val="Palatino Linotype"/>
      <family val="1"/>
    </font>
    <font>
      <u/>
      <sz val="11"/>
      <color theme="10"/>
      <name val="Palatino Linotype"/>
      <family val="1"/>
    </font>
    <font>
      <u/>
      <sz val="11"/>
      <color theme="1"/>
      <name val="Palatino Linotype"/>
      <family val="1"/>
    </font>
    <font>
      <i/>
      <sz val="11"/>
      <color theme="1"/>
      <name val="Palatino Linotype"/>
      <family val="1"/>
    </font>
    <font>
      <sz val="11"/>
      <color rgb="FF000000"/>
      <name val="Palatino Linotype"/>
      <family val="1"/>
    </font>
    <font>
      <sz val="11"/>
      <name val="Palatino Linotype"/>
      <family val="1"/>
    </font>
    <font>
      <sz val="11"/>
      <name val="Aptos Narrow"/>
      <family val="2"/>
      <scheme val="minor"/>
    </font>
    <font>
      <sz val="12"/>
      <color theme="1"/>
      <name val="Palatino Linotype"/>
      <family val="1"/>
    </font>
    <font>
      <i/>
      <sz val="11"/>
      <color theme="1"/>
      <name val="Aptos Narrow"/>
      <family val="2"/>
      <scheme val="minor"/>
    </font>
    <font>
      <b/>
      <sz val="10"/>
      <name val="Arial"/>
      <family val="2"/>
    </font>
    <font>
      <b/>
      <u/>
      <sz val="11"/>
      <color theme="1"/>
      <name val="Aptos Narrow"/>
      <family val="2"/>
      <scheme val="minor"/>
    </font>
    <font>
      <b/>
      <sz val="14"/>
      <name val="Palatino Linotype"/>
      <family val="1"/>
    </font>
    <font>
      <b/>
      <sz val="14"/>
      <color theme="1"/>
      <name val="Palatino Linotype"/>
      <family val="1"/>
    </font>
    <font>
      <sz val="8"/>
      <name val="Aptos Narrow"/>
      <family val="2"/>
      <scheme val="minor"/>
    </font>
    <font>
      <b/>
      <sz val="14"/>
      <color theme="1"/>
      <name val="Aptos Narrow"/>
      <family val="2"/>
      <scheme val="minor"/>
    </font>
    <font>
      <sz val="11"/>
      <color theme="1"/>
      <name val="Segoe UI"/>
      <family val="2"/>
    </font>
    <font>
      <b/>
      <sz val="11"/>
      <color theme="1"/>
      <name val="Segoe UI"/>
      <family val="2"/>
    </font>
    <font>
      <b/>
      <sz val="18"/>
      <color theme="1"/>
      <name val="Segoe UI"/>
      <family val="2"/>
    </font>
    <font>
      <b/>
      <sz val="13.5"/>
      <color theme="1"/>
      <name val="Segoe UI"/>
      <family val="2"/>
    </font>
    <font>
      <i/>
      <sz val="11"/>
      <color theme="1"/>
      <name val="Segoe UI"/>
      <family val="2"/>
    </font>
    <font>
      <b/>
      <i/>
      <sz val="11"/>
      <color theme="1"/>
      <name val="Segoe UI"/>
      <family val="2"/>
    </font>
    <font>
      <b/>
      <sz val="11"/>
      <color rgb="FFFF0000"/>
      <name val="Palatino Linotype"/>
      <family val="1"/>
    </font>
    <font>
      <b/>
      <u/>
      <sz val="11"/>
      <color rgb="FFFF0000"/>
      <name val="Palatino Linotype"/>
      <family val="1"/>
    </font>
    <font>
      <b/>
      <u/>
      <sz val="11"/>
      <color rgb="FFFF0000"/>
      <name val="Aptos Narrow"/>
      <family val="2"/>
      <scheme val="minor"/>
    </font>
    <font>
      <vertAlign val="superscript"/>
      <sz val="11"/>
      <color theme="1"/>
      <name val="Aptos Narrow"/>
      <family val="2"/>
      <scheme val="minor"/>
    </font>
  </fonts>
  <fills count="11">
    <fill>
      <patternFill patternType="none"/>
    </fill>
    <fill>
      <patternFill patternType="gray125"/>
    </fill>
    <fill>
      <patternFill patternType="solid">
        <fgColor indexed="9"/>
        <bgColor indexed="8"/>
      </patternFill>
    </fill>
    <fill>
      <patternFill patternType="solid">
        <fgColor theme="2"/>
        <bgColor indexed="8"/>
      </patternFill>
    </fill>
    <fill>
      <patternFill patternType="solid">
        <fgColor theme="1"/>
        <bgColor indexed="64"/>
      </patternFill>
    </fill>
    <fill>
      <patternFill patternType="solid">
        <fgColor theme="0"/>
        <bgColor indexed="64"/>
      </patternFill>
    </fill>
    <fill>
      <patternFill patternType="solid">
        <fgColor rgb="FFFF5050"/>
        <bgColor indexed="64"/>
      </patternFill>
    </fill>
    <fill>
      <patternFill patternType="solid">
        <fgColor rgb="FF66CCFF"/>
        <bgColor indexed="64"/>
      </patternFill>
    </fill>
    <fill>
      <patternFill patternType="solid">
        <fgColor theme="1" tint="0.34998626667073579"/>
        <bgColor indexed="64"/>
      </patternFill>
    </fill>
    <fill>
      <patternFill patternType="solid">
        <fgColor rgb="FFFFCCFF"/>
        <bgColor indexed="64"/>
      </patternFill>
    </fill>
    <fill>
      <patternFill patternType="solid">
        <fgColor rgb="FFF5F5F5"/>
        <bgColor indexed="64"/>
      </patternFill>
    </fill>
  </fills>
  <borders count="4">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rgb="FFE6E6E6"/>
      </left>
      <right style="medium">
        <color rgb="FFE6E6E6"/>
      </right>
      <top style="medium">
        <color rgb="FFE6E6E6"/>
      </top>
      <bottom style="medium">
        <color rgb="FFE6E6E6"/>
      </bottom>
      <diagonal/>
    </border>
  </borders>
  <cellStyleXfs count="6">
    <xf numFmtId="0" fontId="0" fillId="0" borderId="0"/>
    <xf numFmtId="44" fontId="2" fillId="0" borderId="0" applyFont="0" applyFill="0" applyBorder="0" applyAlignment="0" applyProtection="0"/>
    <xf numFmtId="9" fontId="2" fillId="0" borderId="0" applyFont="0" applyFill="0" applyBorder="0" applyAlignment="0" applyProtection="0"/>
    <xf numFmtId="0" fontId="3" fillId="0" borderId="0"/>
    <xf numFmtId="0" fontId="5" fillId="0" borderId="0" applyNumberFormat="0" applyFill="0" applyBorder="0" applyAlignment="0" applyProtection="0"/>
    <xf numFmtId="43" fontId="2" fillId="0" borderId="0" applyFont="0" applyFill="0" applyBorder="0" applyAlignment="0" applyProtection="0"/>
  </cellStyleXfs>
  <cellXfs count="136">
    <xf numFmtId="0" fontId="0" fillId="0" borderId="0" xfId="0"/>
    <xf numFmtId="49" fontId="4" fillId="3" borderId="0" xfId="3" applyNumberFormat="1" applyFont="1" applyFill="1" applyAlignment="1">
      <alignment vertical="center"/>
    </xf>
    <xf numFmtId="0" fontId="3" fillId="0" borderId="0" xfId="3"/>
    <xf numFmtId="49" fontId="4" fillId="0" borderId="0" xfId="3" applyNumberFormat="1" applyFont="1" applyAlignment="1">
      <alignment vertical="center"/>
    </xf>
    <xf numFmtId="49" fontId="4" fillId="2" borderId="0" xfId="3" applyNumberFormat="1" applyFont="1" applyFill="1" applyAlignment="1">
      <alignment horizontal="center" vertical="center"/>
    </xf>
    <xf numFmtId="0" fontId="4" fillId="0" borderId="0" xfId="3" applyFont="1" applyAlignment="1">
      <alignment vertical="center"/>
    </xf>
    <xf numFmtId="4" fontId="4" fillId="0" borderId="0" xfId="3" applyNumberFormat="1" applyFont="1" applyAlignment="1">
      <alignment horizontal="right" vertical="center"/>
    </xf>
    <xf numFmtId="49" fontId="4" fillId="0" borderId="0" xfId="3" applyNumberFormat="1" applyFont="1" applyAlignment="1">
      <alignment horizontal="right" vertical="center"/>
    </xf>
    <xf numFmtId="0" fontId="4" fillId="3" borderId="0" xfId="3" applyFont="1" applyFill="1" applyAlignment="1">
      <alignment vertical="center"/>
    </xf>
    <xf numFmtId="4" fontId="4" fillId="3" borderId="0" xfId="3" applyNumberFormat="1" applyFont="1" applyFill="1" applyAlignment="1">
      <alignment horizontal="right" vertical="center"/>
    </xf>
    <xf numFmtId="164" fontId="4" fillId="0" borderId="0" xfId="3" applyNumberFormat="1" applyFont="1" applyAlignment="1">
      <alignment horizontal="right" vertical="center"/>
    </xf>
    <xf numFmtId="164" fontId="4" fillId="3" borderId="0" xfId="3" applyNumberFormat="1" applyFont="1" applyFill="1" applyAlignment="1">
      <alignment horizontal="right" vertical="center"/>
    </xf>
    <xf numFmtId="44" fontId="0" fillId="0" borderId="0" xfId="1" applyFont="1"/>
    <xf numFmtId="0" fontId="0" fillId="0" borderId="0" xfId="0" applyAlignment="1">
      <alignment horizontal="right"/>
    </xf>
    <xf numFmtId="0" fontId="5" fillId="0" borderId="0" xfId="4"/>
    <xf numFmtId="0" fontId="6" fillId="0" borderId="0" xfId="0" applyFont="1"/>
    <xf numFmtId="0" fontId="7" fillId="0" borderId="0" xfId="0" applyFont="1"/>
    <xf numFmtId="0" fontId="8" fillId="0" borderId="0" xfId="4" applyFont="1"/>
    <xf numFmtId="0" fontId="7" fillId="0" borderId="0" xfId="0" applyFont="1" applyAlignment="1">
      <alignment horizontal="right"/>
    </xf>
    <xf numFmtId="0" fontId="9" fillId="0" borderId="0" xfId="0" applyFont="1"/>
    <xf numFmtId="0" fontId="9" fillId="0" borderId="0" xfId="0" applyFont="1" applyAlignment="1">
      <alignment horizontal="left"/>
    </xf>
    <xf numFmtId="0" fontId="4" fillId="0" borderId="0" xfId="3" applyFont="1"/>
    <xf numFmtId="0" fontId="4" fillId="0" borderId="0" xfId="3" applyFont="1" applyAlignment="1">
      <alignment horizontal="right"/>
    </xf>
    <xf numFmtId="0" fontId="11" fillId="0" borderId="0" xfId="0" applyFont="1"/>
    <xf numFmtId="0" fontId="0" fillId="5" borderId="0" xfId="0" applyFill="1"/>
    <xf numFmtId="0" fontId="13" fillId="0" borderId="0" xfId="4" applyFont="1"/>
    <xf numFmtId="0" fontId="14" fillId="0" borderId="0" xfId="0" applyFont="1"/>
    <xf numFmtId="0" fontId="5" fillId="0" borderId="0" xfId="4" quotePrefix="1"/>
    <xf numFmtId="0" fontId="11" fillId="5" borderId="0" xfId="0" applyFont="1" applyFill="1"/>
    <xf numFmtId="0" fontId="7" fillId="5" borderId="0" xfId="0" applyFont="1" applyFill="1"/>
    <xf numFmtId="0" fontId="15" fillId="0" borderId="0" xfId="0" applyFont="1" applyAlignment="1">
      <alignment horizontal="left" wrapText="1"/>
    </xf>
    <xf numFmtId="0" fontId="0" fillId="0" borderId="0" xfId="0" applyAlignment="1">
      <alignment horizontal="left" indent="2"/>
    </xf>
    <xf numFmtId="0" fontId="7" fillId="0" borderId="0" xfId="0" applyFont="1" applyAlignment="1">
      <alignment horizontal="left"/>
    </xf>
    <xf numFmtId="0" fontId="7" fillId="0" borderId="0" xfId="0" applyFont="1" applyAlignment="1">
      <alignment horizontal="left" indent="2"/>
    </xf>
    <xf numFmtId="0" fontId="8" fillId="0" borderId="0" xfId="4" applyFont="1" applyAlignment="1">
      <alignment horizontal="left" indent="2"/>
    </xf>
    <xf numFmtId="0" fontId="12" fillId="0" borderId="0" xfId="4" applyFont="1" applyAlignment="1">
      <alignment horizontal="left"/>
    </xf>
    <xf numFmtId="0" fontId="18" fillId="0" borderId="0" xfId="0" applyFont="1"/>
    <xf numFmtId="0" fontId="19" fillId="0" borderId="0" xfId="0" applyFont="1"/>
    <xf numFmtId="165" fontId="7" fillId="0" borderId="0" xfId="0" applyNumberFormat="1" applyFont="1"/>
    <xf numFmtId="0" fontId="13" fillId="4" borderId="0" xfId="0" applyFont="1" applyFill="1"/>
    <xf numFmtId="49" fontId="21" fillId="0" borderId="0" xfId="0" applyNumberFormat="1" applyFont="1" applyProtection="1">
      <protection locked="0"/>
    </xf>
    <xf numFmtId="0" fontId="0" fillId="0" borderId="0" xfId="0" applyProtection="1">
      <protection locked="0"/>
    </xf>
    <xf numFmtId="44" fontId="0" fillId="0" borderId="0" xfId="1" applyFont="1" applyProtection="1">
      <protection locked="0"/>
    </xf>
    <xf numFmtId="9" fontId="0" fillId="0" borderId="0" xfId="2" applyFont="1" applyProtection="1">
      <protection locked="0"/>
    </xf>
    <xf numFmtId="49" fontId="21" fillId="0" borderId="0" xfId="0" applyNumberFormat="1" applyFont="1" applyAlignment="1" applyProtection="1">
      <alignment horizontal="left"/>
      <protection locked="0"/>
    </xf>
    <xf numFmtId="0" fontId="21" fillId="0" borderId="0" xfId="1" applyNumberFormat="1" applyFont="1" applyAlignment="1" applyProtection="1">
      <protection locked="0"/>
    </xf>
    <xf numFmtId="9" fontId="21" fillId="0" borderId="0" xfId="2" applyFont="1" applyProtection="1">
      <protection locked="0"/>
    </xf>
    <xf numFmtId="9" fontId="1" fillId="0" borderId="0" xfId="2" applyFont="1" applyAlignment="1" applyProtection="1">
      <alignment horizontal="right"/>
      <protection locked="0"/>
    </xf>
    <xf numFmtId="0" fontId="2" fillId="0" borderId="0" xfId="0" applyFont="1" applyProtection="1">
      <protection locked="0"/>
    </xf>
    <xf numFmtId="0" fontId="1" fillId="0" borderId="0" xfId="1" applyNumberFormat="1" applyFont="1" applyAlignment="1" applyProtection="1">
      <protection locked="0"/>
    </xf>
    <xf numFmtId="44" fontId="2" fillId="0" borderId="0" xfId="1" applyFont="1" applyProtection="1">
      <protection locked="0"/>
    </xf>
    <xf numFmtId="0" fontId="1" fillId="0" borderId="0" xfId="0" applyFont="1" applyAlignment="1" applyProtection="1">
      <alignment horizontal="right"/>
      <protection locked="0"/>
    </xf>
    <xf numFmtId="0" fontId="0" fillId="0" borderId="0" xfId="0" applyAlignment="1" applyProtection="1">
      <alignment horizontal="right"/>
      <protection locked="0"/>
    </xf>
    <xf numFmtId="9" fontId="2" fillId="0" borderId="0" xfId="2" applyFont="1" applyAlignment="1" applyProtection="1">
      <alignment horizontal="right"/>
      <protection locked="0"/>
    </xf>
    <xf numFmtId="9" fontId="2" fillId="0" borderId="0" xfId="1" applyNumberFormat="1" applyFont="1" applyAlignment="1" applyProtection="1">
      <alignment horizontal="left"/>
      <protection locked="0"/>
    </xf>
    <xf numFmtId="9" fontId="0" fillId="0" borderId="0" xfId="2" applyFont="1" applyAlignment="1" applyProtection="1">
      <alignment horizontal="right"/>
      <protection locked="0"/>
    </xf>
    <xf numFmtId="9" fontId="2" fillId="0" borderId="0" xfId="2" applyFont="1" applyProtection="1">
      <protection locked="0"/>
    </xf>
    <xf numFmtId="0" fontId="2" fillId="6" borderId="0" xfId="0" applyFont="1" applyFill="1" applyProtection="1">
      <protection locked="0"/>
    </xf>
    <xf numFmtId="0" fontId="2" fillId="7" borderId="0" xfId="0" applyFont="1" applyFill="1" applyProtection="1">
      <protection locked="0"/>
    </xf>
    <xf numFmtId="44" fontId="0" fillId="0" borderId="0" xfId="0" applyNumberFormat="1" applyProtection="1">
      <protection locked="0"/>
    </xf>
    <xf numFmtId="0" fontId="0" fillId="0" borderId="0" xfId="0" applyProtection="1">
      <protection locked="0"/>
      <extLst>
        <ext xmlns:xfpb="http://schemas.microsoft.com/office/spreadsheetml/2022/featurepropertybag" uri="{C7286773-470A-42A8-94C5-96B5CB345126}">
          <xfpb:xfComplement i="0"/>
        </ext>
      </extLst>
    </xf>
    <xf numFmtId="0" fontId="0" fillId="0" borderId="0" xfId="0" applyAlignment="1" applyProtection="1">
      <alignment wrapText="1"/>
      <protection locked="0"/>
    </xf>
    <xf numFmtId="0" fontId="17" fillId="0" borderId="0" xfId="0" applyFont="1" applyProtection="1">
      <protection locked="0"/>
    </xf>
    <xf numFmtId="44" fontId="0" fillId="0" borderId="0" xfId="1" applyFont="1" applyAlignment="1" applyProtection="1">
      <alignment horizontal="right"/>
      <protection locked="0"/>
    </xf>
    <xf numFmtId="9" fontId="1" fillId="0" borderId="0" xfId="2" applyFont="1" applyFill="1" applyBorder="1" applyProtection="1">
      <protection locked="0"/>
    </xf>
    <xf numFmtId="44" fontId="0" fillId="0" borderId="0" xfId="1" applyFont="1" applyFill="1" applyBorder="1" applyProtection="1">
      <protection locked="0"/>
    </xf>
    <xf numFmtId="9" fontId="0" fillId="0" borderId="0" xfId="2" applyFont="1" applyFill="1" applyBorder="1" applyProtection="1">
      <protection locked="0"/>
    </xf>
    <xf numFmtId="0" fontId="5" fillId="0" borderId="0" xfId="4" applyAlignment="1" applyProtection="1">
      <alignment horizontal="left" indent="2"/>
      <protection locked="0"/>
    </xf>
    <xf numFmtId="0" fontId="0" fillId="0" borderId="0" xfId="0" applyAlignment="1" applyProtection="1">
      <alignment horizontal="left" indent="2"/>
      <protection locked="0"/>
    </xf>
    <xf numFmtId="9" fontId="1" fillId="0" borderId="0" xfId="2" applyFont="1" applyProtection="1">
      <protection locked="0"/>
    </xf>
    <xf numFmtId="44" fontId="0" fillId="0" borderId="0" xfId="1" applyFont="1" applyBorder="1" applyProtection="1">
      <protection locked="0"/>
    </xf>
    <xf numFmtId="44" fontId="1" fillId="0" borderId="0" xfId="1" applyFont="1" applyAlignment="1" applyProtection="1">
      <alignment wrapText="1"/>
      <protection locked="0"/>
    </xf>
    <xf numFmtId="44" fontId="0" fillId="0" borderId="0" xfId="1" applyFont="1" applyProtection="1"/>
    <xf numFmtId="44" fontId="2" fillId="0" borderId="0" xfId="1" applyFont="1" applyAlignment="1" applyProtection="1">
      <alignment horizontal="center"/>
    </xf>
    <xf numFmtId="44" fontId="2" fillId="0" borderId="0" xfId="1" applyFont="1" applyProtection="1"/>
    <xf numFmtId="44" fontId="2" fillId="0" borderId="1" xfId="1" applyFont="1" applyBorder="1" applyProtection="1"/>
    <xf numFmtId="44" fontId="0" fillId="0" borderId="1" xfId="1" applyFont="1" applyBorder="1" applyProtection="1"/>
    <xf numFmtId="0" fontId="2" fillId="5" borderId="0" xfId="0" applyFont="1" applyFill="1" applyProtection="1">
      <protection locked="0"/>
    </xf>
    <xf numFmtId="0" fontId="7" fillId="0" borderId="0" xfId="0" applyFont="1" applyAlignment="1">
      <alignment horizontal="left" indent="3"/>
    </xf>
    <xf numFmtId="44" fontId="2" fillId="5" borderId="0" xfId="1" applyFont="1" applyFill="1" applyProtection="1"/>
    <xf numFmtId="44" fontId="0" fillId="0" borderId="0" xfId="1" applyFont="1" applyAlignment="1" applyProtection="1">
      <alignment horizontal="left"/>
      <protection locked="0"/>
    </xf>
    <xf numFmtId="44" fontId="0" fillId="0" borderId="0" xfId="2" applyNumberFormat="1" applyFont="1" applyProtection="1"/>
    <xf numFmtId="0" fontId="0" fillId="8" borderId="0" xfId="0" applyFill="1" applyAlignment="1" applyProtection="1">
      <alignment horizontal="left"/>
      <protection locked="0"/>
    </xf>
    <xf numFmtId="0" fontId="0" fillId="8" borderId="0" xfId="1" applyNumberFormat="1" applyFont="1" applyFill="1" applyAlignment="1" applyProtection="1">
      <alignment horizontal="left"/>
      <protection locked="0"/>
    </xf>
    <xf numFmtId="0" fontId="0" fillId="8" borderId="0" xfId="0" applyFill="1" applyAlignment="1" applyProtection="1">
      <alignment horizontal="left" wrapText="1"/>
      <protection locked="0"/>
    </xf>
    <xf numFmtId="9" fontId="0" fillId="8" borderId="0" xfId="2" applyFont="1" applyFill="1" applyAlignment="1" applyProtection="1">
      <alignment wrapText="1"/>
      <protection locked="0"/>
    </xf>
    <xf numFmtId="44" fontId="0" fillId="8" borderId="0" xfId="1" applyFont="1" applyFill="1" applyAlignment="1" applyProtection="1">
      <alignment wrapText="1"/>
      <protection locked="0"/>
    </xf>
    <xf numFmtId="0" fontId="0" fillId="8" borderId="0" xfId="0" applyFill="1" applyProtection="1">
      <protection locked="0"/>
    </xf>
    <xf numFmtId="0" fontId="0" fillId="8" borderId="0" xfId="0" applyFill="1" applyAlignment="1" applyProtection="1">
      <alignment horizontal="center" textRotation="90" wrapText="1"/>
      <protection locked="0"/>
    </xf>
    <xf numFmtId="0" fontId="0" fillId="8" borderId="0" xfId="0" applyFill="1" applyAlignment="1" applyProtection="1">
      <alignment horizontal="center" textRotation="90"/>
      <protection locked="0"/>
    </xf>
    <xf numFmtId="0" fontId="0" fillId="0" borderId="0" xfId="0" applyAlignment="1" applyProtection="1">
      <alignment horizontal="center"/>
      <protection locked="0"/>
    </xf>
    <xf numFmtId="44" fontId="0" fillId="0" borderId="0" xfId="1" applyFont="1" applyAlignment="1" applyProtection="1">
      <alignment horizontal="center"/>
      <protection locked="0"/>
    </xf>
    <xf numFmtId="44" fontId="2" fillId="0" borderId="0" xfId="1" applyFont="1" applyBorder="1" applyProtection="1"/>
    <xf numFmtId="44" fontId="2" fillId="0" borderId="2" xfId="1" applyFont="1" applyBorder="1" applyProtection="1"/>
    <xf numFmtId="22" fontId="0" fillId="0" borderId="0" xfId="0" applyNumberFormat="1"/>
    <xf numFmtId="49" fontId="13" fillId="0" borderId="0" xfId="3" applyNumberFormat="1" applyFont="1" applyAlignment="1">
      <alignment vertical="center"/>
    </xf>
    <xf numFmtId="49" fontId="13" fillId="5" borderId="0" xfId="3" applyNumberFormat="1" applyFont="1" applyFill="1" applyAlignment="1">
      <alignment vertical="center"/>
    </xf>
    <xf numFmtId="0" fontId="13" fillId="9" borderId="0" xfId="0" applyFont="1" applyFill="1" applyProtection="1">
      <protection locked="0"/>
    </xf>
    <xf numFmtId="49" fontId="16" fillId="5" borderId="0" xfId="3" applyNumberFormat="1" applyFont="1" applyFill="1" applyAlignment="1">
      <alignment vertical="center"/>
    </xf>
    <xf numFmtId="44" fontId="0" fillId="0" borderId="0" xfId="1" applyFont="1" applyAlignment="1">
      <alignment horizontal="right" vertical="center" indent="1"/>
    </xf>
    <xf numFmtId="166" fontId="0" fillId="0" borderId="0" xfId="0" applyNumberFormat="1" applyAlignment="1">
      <alignment horizontal="right"/>
    </xf>
    <xf numFmtId="49" fontId="21" fillId="0" borderId="0" xfId="0" quotePrefix="1" applyNumberFormat="1" applyFont="1" applyProtection="1">
      <protection locked="0"/>
    </xf>
    <xf numFmtId="0" fontId="17" fillId="0" borderId="0" xfId="0" applyFont="1"/>
    <xf numFmtId="0" fontId="5" fillId="0" borderId="0" xfId="4" applyNumberFormat="1" applyAlignment="1" applyProtection="1">
      <alignment horizontal="left" indent="2"/>
    </xf>
    <xf numFmtId="166" fontId="0" fillId="0" borderId="0" xfId="5" applyNumberFormat="1" applyFont="1" applyAlignment="1" applyProtection="1">
      <alignment horizontal="right"/>
    </xf>
    <xf numFmtId="44" fontId="0" fillId="0" borderId="0" xfId="1" applyFont="1" applyAlignment="1" applyProtection="1">
      <alignment horizontal="right" vertical="center" indent="1"/>
    </xf>
    <xf numFmtId="9" fontId="0" fillId="0" borderId="0" xfId="2" applyFont="1" applyFill="1" applyProtection="1">
      <protection locked="0"/>
    </xf>
    <xf numFmtId="0" fontId="13" fillId="0" borderId="0" xfId="0" applyFont="1" applyProtection="1">
      <protection locked="0"/>
    </xf>
    <xf numFmtId="44" fontId="2" fillId="0" borderId="0" xfId="1" applyFont="1" applyFill="1" applyProtection="1"/>
    <xf numFmtId="44" fontId="2" fillId="0" borderId="0" xfId="1" applyFont="1" applyFill="1" applyAlignment="1" applyProtection="1">
      <alignment horizontal="center"/>
    </xf>
    <xf numFmtId="44" fontId="2" fillId="0" borderId="1" xfId="1" applyFont="1" applyFill="1" applyBorder="1" applyProtection="1"/>
    <xf numFmtId="0" fontId="22" fillId="0" borderId="0" xfId="0" applyFont="1" applyAlignment="1">
      <alignment vertical="center"/>
    </xf>
    <xf numFmtId="0" fontId="0" fillId="0" borderId="0" xfId="0" applyAlignment="1">
      <alignment vertical="center"/>
    </xf>
    <xf numFmtId="0" fontId="24" fillId="0" borderId="0" xfId="0" applyFont="1" applyAlignment="1">
      <alignment vertical="center"/>
    </xf>
    <xf numFmtId="0" fontId="25" fillId="0" borderId="0" xfId="0" applyFont="1" applyAlignment="1">
      <alignment vertical="center"/>
    </xf>
    <xf numFmtId="0" fontId="0" fillId="0" borderId="0" xfId="0" applyAlignment="1">
      <alignment horizontal="left" vertical="center" indent="1"/>
    </xf>
    <xf numFmtId="0" fontId="23" fillId="0" borderId="0" xfId="0" applyFont="1" applyAlignment="1">
      <alignment horizontal="left" vertical="center" indent="1"/>
    </xf>
    <xf numFmtId="0" fontId="22" fillId="0" borderId="0" xfId="0" applyFont="1" applyAlignment="1">
      <alignment horizontal="left" vertical="center" indent="2"/>
    </xf>
    <xf numFmtId="0" fontId="23" fillId="0" borderId="0" xfId="0" applyFont="1" applyAlignment="1">
      <alignment horizontal="left" vertical="center" indent="2"/>
    </xf>
    <xf numFmtId="0" fontId="23" fillId="10" borderId="3" xfId="0" applyFont="1" applyFill="1" applyBorder="1" applyAlignment="1">
      <alignment horizontal="center" vertical="center" wrapText="1"/>
    </xf>
    <xf numFmtId="8" fontId="22" fillId="0" borderId="3" xfId="0" applyNumberFormat="1" applyFont="1" applyBorder="1" applyAlignment="1">
      <alignment vertical="center" wrapText="1"/>
    </xf>
    <xf numFmtId="0" fontId="22" fillId="0" borderId="3" xfId="0" applyFont="1" applyBorder="1" applyAlignment="1">
      <alignment vertical="center" wrapText="1"/>
    </xf>
    <xf numFmtId="9" fontId="22" fillId="0" borderId="3" xfId="0" applyNumberFormat="1" applyFont="1" applyBorder="1" applyAlignment="1">
      <alignment vertical="center" wrapText="1"/>
    </xf>
    <xf numFmtId="8" fontId="23" fillId="0" borderId="3" xfId="0" applyNumberFormat="1" applyFont="1" applyBorder="1" applyAlignment="1">
      <alignment vertical="center" wrapText="1"/>
    </xf>
    <xf numFmtId="0" fontId="22" fillId="0" borderId="0" xfId="0" applyFont="1" applyAlignment="1">
      <alignment horizontal="left" vertical="center" indent="1"/>
    </xf>
    <xf numFmtId="14" fontId="7" fillId="0" borderId="0" xfId="0" applyNumberFormat="1" applyFont="1" applyAlignment="1">
      <alignment horizontal="left"/>
    </xf>
    <xf numFmtId="2" fontId="4" fillId="0" borderId="0" xfId="3" applyNumberFormat="1" applyFont="1" applyAlignment="1">
      <alignment horizontal="right" vertical="center"/>
    </xf>
    <xf numFmtId="2" fontId="4" fillId="3" borderId="0" xfId="3" applyNumberFormat="1" applyFont="1" applyFill="1" applyAlignment="1">
      <alignment horizontal="right" vertical="center"/>
    </xf>
    <xf numFmtId="2" fontId="0" fillId="0" borderId="0" xfId="0" applyNumberFormat="1"/>
    <xf numFmtId="164" fontId="4" fillId="3" borderId="0" xfId="1" applyNumberFormat="1" applyFont="1" applyFill="1" applyAlignment="1">
      <alignment horizontal="right" vertical="center"/>
    </xf>
    <xf numFmtId="164" fontId="4" fillId="0" borderId="0" xfId="1" applyNumberFormat="1" applyFont="1" applyAlignment="1">
      <alignment horizontal="right" vertical="center"/>
    </xf>
    <xf numFmtId="164" fontId="0" fillId="0" borderId="0" xfId="0" applyNumberFormat="1"/>
    <xf numFmtId="0" fontId="7" fillId="0" borderId="0" xfId="0" applyFont="1" applyAlignment="1">
      <alignment horizontal="left" wrapText="1"/>
    </xf>
    <xf numFmtId="0" fontId="0" fillId="0" borderId="0" xfId="0" applyAlignment="1">
      <alignment horizontal="left" vertical="center" wrapText="1"/>
    </xf>
    <xf numFmtId="0" fontId="26" fillId="0" borderId="0" xfId="0" applyFont="1" applyAlignment="1">
      <alignment horizontal="left" vertical="center" wrapText="1"/>
    </xf>
    <xf numFmtId="0" fontId="0" fillId="0" borderId="0" xfId="0" applyFont="1"/>
  </cellXfs>
  <cellStyles count="6">
    <cellStyle name="Comma" xfId="5" builtinId="3"/>
    <cellStyle name="Currency" xfId="1" builtinId="4"/>
    <cellStyle name="Hyperlink" xfId="4" builtinId="8"/>
    <cellStyle name="Normal" xfId="0" builtinId="0"/>
    <cellStyle name="Normal 2" xfId="3" xr:uid="{5D5BE863-E560-4A9E-86F8-C106E9CF2550}"/>
    <cellStyle name="Percent" xfId="2" builtinId="5"/>
  </cellStyles>
  <dxfs count="360">
    <dxf>
      <fill>
        <patternFill>
          <bgColor rgb="FF00B0F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CCFF"/>
        </patternFill>
      </fill>
    </dxf>
    <dxf>
      <fill>
        <patternFill>
          <bgColor rgb="FFFFCCFF"/>
        </patternFill>
      </fill>
    </dxf>
    <dxf>
      <fill>
        <patternFill>
          <bgColor rgb="FFFFCCFF"/>
        </patternFill>
      </fill>
    </dxf>
    <dxf>
      <fill>
        <patternFill>
          <bgColor rgb="FF00B0F0"/>
        </patternFill>
      </fill>
    </dxf>
    <dxf>
      <fill>
        <patternFill>
          <bgColor rgb="FFFFCCFF"/>
        </patternFill>
      </fill>
    </dxf>
    <dxf>
      <fill>
        <patternFill>
          <bgColor rgb="FF00B0F0"/>
        </patternFill>
      </fill>
    </dxf>
    <dxf>
      <fill>
        <patternFill>
          <bgColor rgb="FFFFCCFF"/>
        </patternFill>
      </fill>
    </dxf>
    <dxf>
      <fill>
        <patternFill>
          <bgColor rgb="FFFF5050"/>
        </patternFill>
      </fill>
    </dxf>
    <dxf>
      <fill>
        <patternFill>
          <bgColor rgb="FFFF5050"/>
        </patternFill>
      </fill>
    </dxf>
    <dxf>
      <fill>
        <patternFill>
          <bgColor rgb="FFFF5050"/>
        </patternFill>
      </fill>
    </dxf>
    <dxf>
      <fill>
        <patternFill>
          <bgColor rgb="FF00B0F0"/>
        </patternFill>
      </fill>
    </dxf>
    <dxf>
      <fill>
        <patternFill>
          <bgColor rgb="FFFF5050"/>
        </patternFill>
      </fill>
    </dxf>
    <dxf>
      <fill>
        <patternFill>
          <bgColor rgb="FFFF5050"/>
        </patternFill>
      </fill>
    </dxf>
    <dxf>
      <fill>
        <patternFill>
          <bgColor rgb="FF00B0F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CCFF"/>
        </patternFill>
      </fill>
    </dxf>
    <dxf>
      <fill>
        <patternFill>
          <bgColor rgb="FFFFCCFF"/>
        </patternFill>
      </fill>
    </dxf>
    <dxf>
      <fill>
        <patternFill>
          <bgColor rgb="FFFFCCFF"/>
        </patternFill>
      </fill>
    </dxf>
    <dxf>
      <fill>
        <patternFill>
          <bgColor rgb="FF00B0F0"/>
        </patternFill>
      </fill>
    </dxf>
    <dxf>
      <fill>
        <patternFill>
          <bgColor rgb="FFFFCCFF"/>
        </patternFill>
      </fill>
    </dxf>
    <dxf>
      <fill>
        <patternFill>
          <bgColor rgb="FF00B0F0"/>
        </patternFill>
      </fill>
    </dxf>
    <dxf>
      <fill>
        <patternFill>
          <bgColor rgb="FFFFCCFF"/>
        </patternFill>
      </fill>
    </dxf>
    <dxf>
      <fill>
        <patternFill>
          <bgColor rgb="FFFF5050"/>
        </patternFill>
      </fill>
    </dxf>
    <dxf>
      <fill>
        <patternFill>
          <bgColor rgb="FFFF505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CCFF"/>
        </patternFill>
      </fill>
    </dxf>
    <dxf>
      <fill>
        <patternFill>
          <bgColor rgb="FFFFCCFF"/>
        </patternFill>
      </fill>
    </dxf>
    <dxf>
      <fill>
        <patternFill>
          <bgColor rgb="FFFFCCFF"/>
        </patternFill>
      </fill>
    </dxf>
    <dxf>
      <fill>
        <patternFill>
          <bgColor rgb="FF00B0F0"/>
        </patternFill>
      </fill>
    </dxf>
    <dxf>
      <fill>
        <patternFill>
          <bgColor rgb="FFFFCCFF"/>
        </patternFill>
      </fill>
    </dxf>
    <dxf>
      <fill>
        <patternFill>
          <bgColor rgb="FF00B0F0"/>
        </patternFill>
      </fill>
    </dxf>
    <dxf>
      <fill>
        <patternFill>
          <bgColor rgb="FFFFCCFF"/>
        </patternFill>
      </fill>
    </dxf>
    <dxf>
      <fill>
        <patternFill>
          <bgColor rgb="FFFF5050"/>
        </patternFill>
      </fill>
    </dxf>
    <dxf>
      <fill>
        <patternFill>
          <bgColor rgb="FFFF5050"/>
        </patternFill>
      </fill>
    </dxf>
    <dxf>
      <fill>
        <patternFill>
          <bgColor rgb="FFFF5050"/>
        </patternFill>
      </fill>
    </dxf>
    <dxf>
      <fill>
        <patternFill>
          <bgColor rgb="FF00B0F0"/>
        </patternFill>
      </fill>
    </dxf>
    <dxf>
      <fill>
        <patternFill>
          <bgColor rgb="FFFF5050"/>
        </patternFill>
      </fill>
    </dxf>
    <dxf>
      <fill>
        <patternFill>
          <bgColor rgb="FFFF505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FF5050"/>
        </patternFill>
      </fill>
    </dxf>
    <dxf>
      <fill>
        <patternFill>
          <bgColor rgb="FFFF5050"/>
        </patternFill>
      </fill>
    </dxf>
    <dxf>
      <fill>
        <patternFill>
          <bgColor rgb="FF00B0F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5050"/>
        </patternFill>
      </fill>
    </dxf>
    <dxf>
      <fill>
        <patternFill>
          <bgColor rgb="FFFF505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FF5050"/>
        </patternFill>
      </fill>
    </dxf>
    <dxf>
      <fill>
        <patternFill>
          <bgColor rgb="FF00B0F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5050"/>
        </patternFill>
      </fill>
    </dxf>
    <dxf>
      <fill>
        <patternFill>
          <bgColor rgb="FFFF505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FF505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FF505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FF5050"/>
        </patternFill>
      </fill>
    </dxf>
    <dxf>
      <fill>
        <patternFill>
          <bgColor rgb="FF00B0F0"/>
        </patternFill>
      </fill>
    </dxf>
    <dxf>
      <fill>
        <patternFill>
          <bgColor rgb="FF00B0F0"/>
        </patternFill>
      </fill>
    </dxf>
    <dxf>
      <fill>
        <patternFill>
          <bgColor rgb="FFFF5050"/>
        </patternFill>
      </fill>
    </dxf>
    <dxf>
      <fill>
        <patternFill>
          <bgColor rgb="FF00B0F0"/>
        </patternFill>
      </fill>
    </dxf>
    <dxf>
      <fill>
        <patternFill>
          <bgColor rgb="FF00B0F0"/>
        </patternFill>
      </fill>
    </dxf>
    <dxf>
      <fill>
        <patternFill>
          <bgColor rgb="FFFF5050"/>
        </patternFill>
      </fill>
    </dxf>
    <dxf>
      <fill>
        <patternFill>
          <bgColor rgb="FFFFCCFF"/>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FFCCFF"/>
        </patternFill>
      </fill>
    </dxf>
    <dxf>
      <fill>
        <patternFill>
          <bgColor rgb="FFFF5050"/>
        </patternFill>
      </fill>
    </dxf>
    <dxf>
      <fill>
        <patternFill>
          <bgColor rgb="FFFF5050"/>
        </patternFill>
      </fill>
    </dxf>
    <dxf>
      <fill>
        <patternFill>
          <bgColor rgb="FF00B0F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CCFF"/>
        </patternFill>
      </fill>
    </dxf>
    <dxf>
      <fill>
        <patternFill>
          <bgColor rgb="FFFFCCFF"/>
        </patternFill>
      </fill>
    </dxf>
    <dxf>
      <fill>
        <patternFill>
          <bgColor rgb="FFFFCCFF"/>
        </patternFill>
      </fill>
    </dxf>
    <dxf>
      <fill>
        <patternFill>
          <bgColor rgb="FF00B0F0"/>
        </patternFill>
      </fill>
    </dxf>
    <dxf>
      <fill>
        <patternFill>
          <bgColor rgb="FFFFCCFF"/>
        </patternFill>
      </fill>
    </dxf>
    <dxf>
      <fill>
        <patternFill>
          <bgColor rgb="FF00B0F0"/>
        </patternFill>
      </fill>
    </dxf>
    <dxf>
      <fill>
        <patternFill>
          <bgColor rgb="FFFFCCFF"/>
        </patternFill>
      </fill>
    </dxf>
    <dxf>
      <fill>
        <patternFill>
          <bgColor rgb="FFFF5050"/>
        </patternFill>
      </fill>
    </dxf>
    <dxf>
      <fill>
        <patternFill>
          <bgColor rgb="FFFF5050"/>
        </patternFill>
      </fill>
    </dxf>
    <dxf>
      <fill>
        <patternFill>
          <bgColor rgb="FFFF5050"/>
        </patternFill>
      </fill>
    </dxf>
    <dxf>
      <fill>
        <patternFill>
          <bgColor rgb="FF00B0F0"/>
        </patternFill>
      </fill>
    </dxf>
    <dxf>
      <fill>
        <patternFill>
          <bgColor rgb="FFFF505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FF5050"/>
        </patternFill>
      </fill>
    </dxf>
    <dxf>
      <fill>
        <patternFill>
          <bgColor rgb="FFFF5050"/>
        </patternFill>
      </fill>
    </dxf>
    <dxf>
      <fill>
        <patternFill>
          <bgColor rgb="FF00B0F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5050"/>
        </patternFill>
      </fill>
    </dxf>
    <dxf>
      <fill>
        <patternFill>
          <bgColor rgb="FFFF5050"/>
        </patternFill>
      </fill>
    </dxf>
    <dxf>
      <fill>
        <patternFill>
          <bgColor rgb="FFFF505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FF5050"/>
        </patternFill>
      </fill>
    </dxf>
    <dxf>
      <fill>
        <patternFill>
          <bgColor rgb="FF00B0F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FF5050"/>
        </patternFill>
      </fill>
    </dxf>
    <dxf>
      <fill>
        <patternFill>
          <bgColor rgb="FF00B0F0"/>
        </patternFill>
      </fill>
    </dxf>
    <dxf>
      <fill>
        <patternFill>
          <bgColor rgb="FFFFCCFF"/>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FF5050"/>
        </patternFill>
      </fill>
    </dxf>
    <dxf>
      <fill>
        <patternFill>
          <bgColor rgb="FF00B0F0"/>
        </patternFill>
      </fill>
    </dxf>
    <dxf>
      <fill>
        <patternFill>
          <bgColor rgb="FF00B0F0"/>
        </patternFill>
      </fill>
    </dxf>
    <dxf>
      <fill>
        <patternFill>
          <bgColor rgb="FFFF5050"/>
        </patternFill>
      </fill>
    </dxf>
    <dxf>
      <fill>
        <patternFill>
          <bgColor rgb="FF00B0F0"/>
        </patternFill>
      </fill>
    </dxf>
    <dxf>
      <fill>
        <patternFill>
          <bgColor rgb="FF00B0F0"/>
        </patternFill>
      </fill>
    </dxf>
    <dxf>
      <fill>
        <patternFill>
          <bgColor rgb="FFFF5050"/>
        </patternFill>
      </fill>
    </dxf>
    <dxf>
      <fill>
        <patternFill>
          <bgColor rgb="FFFFCCFF"/>
        </patternFill>
      </fill>
    </dxf>
    <dxf>
      <fill>
        <patternFill>
          <bgColor rgb="FF00B0F0"/>
        </patternFill>
      </fill>
    </dxf>
    <dxf>
      <fill>
        <patternFill>
          <bgColor rgb="FF00B0F0"/>
        </patternFill>
      </fill>
    </dxf>
    <dxf>
      <fill>
        <patternFill>
          <bgColor rgb="FF00B0F0"/>
        </patternFill>
      </fill>
    </dxf>
    <dxf>
      <fill>
        <patternFill>
          <bgColor rgb="FFFF5050"/>
        </patternFill>
      </fill>
    </dxf>
    <dxf>
      <fill>
        <patternFill>
          <bgColor rgb="FFFFCCFF"/>
        </patternFill>
      </fill>
    </dxf>
    <dxf>
      <fill>
        <patternFill>
          <bgColor rgb="FFFF5050"/>
        </patternFill>
      </fill>
    </dxf>
    <dxf>
      <fill>
        <patternFill>
          <bgColor rgb="FFFF5050"/>
        </patternFill>
      </fill>
    </dxf>
    <dxf>
      <protection locked="0" hidden="0"/>
    </dxf>
    <dxf>
      <numFmt numFmtId="0" formatCode="General"/>
      <protection locked="0" hidden="0"/>
    </dxf>
    <dxf>
      <numFmt numFmtId="34" formatCode="_(&quot;$&quot;* #,##0.00_);_(&quot;$&quot;* \(#,##0.00\);_(&quot;$&quot;* &quot;-&quot;??_);_(@_)"/>
      <protection locked="1" hidden="0"/>
    </dxf>
    <dxf>
      <numFmt numFmtId="13" formatCode="0%"/>
      <protection locked="0" hidden="0"/>
    </dxf>
    <dxf>
      <font>
        <b val="0"/>
        <i val="0"/>
        <strike val="0"/>
        <condense val="0"/>
        <extend val="0"/>
        <outline val="0"/>
        <shadow val="0"/>
        <u val="none"/>
        <vertAlign val="baseline"/>
        <sz val="11"/>
        <color theme="1"/>
        <name val="Aptos Narrow"/>
        <family val="2"/>
        <scheme val="minor"/>
      </font>
      <numFmt numFmtId="34" formatCode="_(&quot;$&quot;* #,##0.00_);_(&quot;$&quot;* \(#,##0.00\);_(&quot;$&quot;* &quot;-&quot;??_);_(@_)"/>
      <protection locked="1" hidden="0"/>
    </dxf>
    <dxf>
      <numFmt numFmtId="13" formatCode="0%"/>
      <protection locked="0" hidden="0"/>
    </dxf>
    <dxf>
      <font>
        <b val="0"/>
        <i val="0"/>
        <strike val="0"/>
        <condense val="0"/>
        <extend val="0"/>
        <outline val="0"/>
        <shadow val="0"/>
        <u val="none"/>
        <vertAlign val="baseline"/>
        <sz val="11"/>
        <color theme="1"/>
        <name val="Aptos Narrow"/>
        <family val="2"/>
        <scheme val="minor"/>
      </font>
      <numFmt numFmtId="34" formatCode="_(&quot;$&quot;* #,##0.00_);_(&quot;$&quot;* \(#,##0.00\);_(&quot;$&quot;* &quot;-&quot;??_);_(@_)"/>
      <protection locked="1" hidden="0"/>
    </dxf>
    <dxf>
      <numFmt numFmtId="13" formatCode="0%"/>
      <protection locked="0" hidden="0"/>
    </dxf>
    <dxf>
      <font>
        <b val="0"/>
        <i val="0"/>
        <strike val="0"/>
        <condense val="0"/>
        <extend val="0"/>
        <outline val="0"/>
        <shadow val="0"/>
        <u val="none"/>
        <vertAlign val="baseline"/>
        <sz val="11"/>
        <color theme="1"/>
        <name val="Aptos Narrow"/>
        <family val="2"/>
        <scheme val="minor"/>
      </font>
      <numFmt numFmtId="34" formatCode="_(&quot;$&quot;* #,##0.00_);_(&quot;$&quot;* \(#,##0.00\);_(&quot;$&quot;* &quot;-&quot;??_);_(@_)"/>
      <protection locked="1" hidden="0"/>
    </dxf>
    <dxf>
      <numFmt numFmtId="13" formatCode="0%"/>
      <protection locked="0" hidden="0"/>
    </dxf>
    <dxf>
      <font>
        <b val="0"/>
        <i val="0"/>
        <strike val="0"/>
        <condense val="0"/>
        <extend val="0"/>
        <outline val="0"/>
        <shadow val="0"/>
        <u val="none"/>
        <vertAlign val="baseline"/>
        <sz val="11"/>
        <color theme="1"/>
        <name val="Aptos Narrow"/>
        <family val="2"/>
        <scheme val="minor"/>
      </font>
      <numFmt numFmtId="34" formatCode="_(&quot;$&quot;* #,##0.00_);_(&quot;$&quot;* \(#,##0.00\);_(&quot;$&quot;* &quot;-&quot;??_);_(@_)"/>
      <protection locked="1" hidden="0"/>
    </dxf>
    <dxf>
      <numFmt numFmtId="13" formatCode="0%"/>
      <protection locked="0" hidden="0"/>
    </dxf>
    <dxf>
      <font>
        <b val="0"/>
        <i val="0"/>
        <strike val="0"/>
        <condense val="0"/>
        <extend val="0"/>
        <outline val="0"/>
        <shadow val="0"/>
        <u val="none"/>
        <vertAlign val="baseline"/>
        <sz val="11"/>
        <color theme="1"/>
        <name val="Aptos Narrow"/>
        <family val="2"/>
        <scheme val="minor"/>
      </font>
      <protection locked="0" hidden="0"/>
    </dxf>
    <dxf>
      <numFmt numFmtId="13" formatCode="0%"/>
      <protection locked="0" hidden="0"/>
    </dxf>
    <dxf>
      <font>
        <b val="0"/>
        <i val="0"/>
        <strike val="0"/>
        <condense val="0"/>
        <extend val="0"/>
        <outline val="0"/>
        <shadow val="0"/>
        <u val="none"/>
        <vertAlign val="baseline"/>
        <sz val="11"/>
        <color theme="1"/>
        <name val="Aptos Narrow"/>
        <family val="2"/>
        <scheme val="minor"/>
      </font>
      <protection locked="0" hidden="0"/>
    </dxf>
    <dxf>
      <numFmt numFmtId="13" formatCode="0%"/>
      <protection locked="0" hidden="0"/>
    </dxf>
    <dxf>
      <font>
        <b val="0"/>
        <i val="0"/>
        <strike val="0"/>
        <condense val="0"/>
        <extend val="0"/>
        <outline val="0"/>
        <shadow val="0"/>
        <u val="none"/>
        <vertAlign val="baseline"/>
        <sz val="11"/>
        <color theme="1"/>
        <name val="Aptos Narrow"/>
        <family val="2"/>
        <scheme val="minor"/>
      </font>
      <protection locked="0" hidden="0"/>
    </dxf>
    <dxf>
      <numFmt numFmtId="13" formatCode="0%"/>
      <protection locked="0" hidden="0"/>
    </dxf>
    <dxf>
      <protection locked="0" hidden="0"/>
    </dxf>
    <dxf>
      <protection locked="0" hidden="0"/>
    </dxf>
    <dxf>
      <numFmt numFmtId="0" formatCode="General"/>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numFmt numFmtId="0" formatCode="General"/>
      <protection locked="0" hidden="0"/>
    </dxf>
    <dxf>
      <font>
        <b val="0"/>
        <i val="0"/>
        <strike val="0"/>
        <condense val="0"/>
        <extend val="0"/>
        <outline val="0"/>
        <shadow val="0"/>
        <u val="none"/>
        <vertAlign val="baseline"/>
        <sz val="11"/>
        <color theme="1"/>
        <name val="Aptos Narrow"/>
        <family val="2"/>
        <scheme val="minor"/>
      </font>
      <alignment horizontal="right" vertical="center" textRotation="0" wrapText="0" indent="1" justifyLastLine="0" shrinkToFit="0" readingOrder="0"/>
      <protection locked="1" hidden="0"/>
    </dxf>
    <dxf>
      <font>
        <b val="0"/>
        <i val="0"/>
        <strike val="0"/>
        <condense val="0"/>
        <extend val="0"/>
        <outline val="0"/>
        <shadow val="0"/>
        <u val="none"/>
        <vertAlign val="baseline"/>
        <sz val="11"/>
        <color theme="1"/>
        <name val="Aptos Narrow"/>
        <family val="2"/>
        <scheme val="minor"/>
      </font>
      <alignment horizontal="right" vertical="center" textRotation="0" wrapText="0" indent="1" justifyLastLine="0" shrinkToFit="0" readingOrder="0"/>
      <protection locked="1" hidden="0"/>
    </dxf>
    <dxf>
      <protection locked="0" hidden="0"/>
    </dxf>
    <dxf>
      <numFmt numFmtId="166" formatCode="0.0"/>
      <alignment horizontal="right" vertical="bottom" textRotation="0" wrapText="0" indent="0" justifyLastLine="0" shrinkToFit="0" readingOrder="0"/>
      <protection locked="1" hidden="0"/>
    </dxf>
    <dxf>
      <protection locked="0" hidden="0"/>
    </dxf>
    <dxf>
      <numFmt numFmtId="0" formatCode="General"/>
      <protection locked="1" hidden="0"/>
    </dxf>
    <dxf>
      <protection locked="0" hidden="0"/>
    </dxf>
    <dxf>
      <numFmt numFmtId="0" formatCode="General"/>
      <protection locked="1" hidden="0"/>
    </dxf>
    <dxf>
      <protection locked="0" hidden="0"/>
    </dxf>
    <dxf>
      <numFmt numFmtId="0" formatCode="General"/>
      <protection locked="1" hidden="0"/>
    </dxf>
    <dxf>
      <protection locked="0" hidden="0"/>
    </dxf>
    <dxf>
      <numFmt numFmtId="0" formatCode="General"/>
      <protection locked="1" hidden="0"/>
    </dxf>
    <dxf>
      <protection locked="0" hidden="0"/>
    </dxf>
    <dxf>
      <protection locked="1" hidden="0"/>
    </dxf>
    <dxf>
      <protection locked="0" hidden="0"/>
    </dxf>
    <dxf>
      <protection locked="0" hidden="0"/>
    </dxf>
    <dxf>
      <fill>
        <patternFill patternType="solid">
          <fgColor indexed="64"/>
          <bgColor theme="1" tint="0.34998626667073579"/>
        </patternFill>
      </fill>
      <protection locked="0" hidden="0"/>
    </dxf>
    <dxf>
      <font>
        <strike val="0"/>
        <outline val="0"/>
        <shadow val="0"/>
        <u val="none"/>
        <vertAlign val="baseline"/>
        <sz val="11"/>
        <name val="Aptos Narrow"/>
        <family val="2"/>
        <scheme val="minor"/>
      </font>
    </dxf>
    <dxf>
      <font>
        <b val="0"/>
        <i val="0"/>
        <strike val="0"/>
        <condense val="0"/>
        <extend val="0"/>
        <outline val="0"/>
        <shadow val="0"/>
        <u val="none"/>
        <vertAlign val="baseline"/>
        <sz val="11"/>
        <color auto="1"/>
        <name val="Aptos Narrow"/>
        <family val="2"/>
        <scheme val="minor"/>
      </font>
      <numFmt numFmtId="30" formatCode="@"/>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minor"/>
      </font>
      <numFmt numFmtId="30" formatCode="@"/>
      <alignment horizontal="general" vertical="center" textRotation="0" wrapText="0" indent="0" justifyLastLine="0" shrinkToFit="0" readingOrder="0"/>
    </dxf>
    <dxf>
      <font>
        <strike val="0"/>
        <outline val="0"/>
        <shadow val="0"/>
        <u val="none"/>
        <vertAlign val="baseline"/>
        <sz val="11"/>
        <name val="Aptos Narrow"/>
        <family val="2"/>
        <scheme val="minor"/>
      </font>
    </dxf>
    <dxf>
      <font>
        <strike val="0"/>
        <outline val="0"/>
        <shadow val="0"/>
        <u val="none"/>
        <vertAlign val="baseline"/>
        <sz val="11"/>
        <name val="Aptos Narrow"/>
        <family val="2"/>
        <scheme val="minor"/>
      </font>
    </dxf>
    <dxf>
      <font>
        <strike val="0"/>
        <outline val="0"/>
        <shadow val="0"/>
        <u val="none"/>
        <vertAlign val="baseline"/>
        <sz val="11"/>
        <name val="Aptos Narrow"/>
        <family val="2"/>
        <scheme val="minor"/>
      </font>
    </dxf>
    <dxf>
      <font>
        <strike val="0"/>
        <outline val="0"/>
        <shadow val="0"/>
        <u val="none"/>
        <vertAlign val="baseline"/>
        <sz val="11"/>
        <name val="Aptos Narrow"/>
        <family val="2"/>
        <scheme val="minor"/>
      </font>
      <fill>
        <patternFill patternType="solid">
          <fgColor indexed="64"/>
          <bgColor theme="1" tint="0.34998626667073579"/>
        </patternFill>
      </fill>
      <alignment horizontal="left" vertical="bottom" textRotation="0" wrapText="0" indent="0" justifyLastLine="0" shrinkToFit="0" readingOrder="0"/>
      <protection locked="0" hidden="0"/>
    </dxf>
    <dxf>
      <protection locked="0" hidden="0"/>
    </dxf>
    <dxf>
      <numFmt numFmtId="0" formatCode="General"/>
      <protection locked="0" hidden="0"/>
    </dxf>
    <dxf>
      <numFmt numFmtId="34" formatCode="_(&quot;$&quot;* #,##0.00_);_(&quot;$&quot;* \(#,##0.00\);_(&quot;$&quot;* &quot;-&quot;??_);_(@_)"/>
      <protection locked="1" hidden="0"/>
    </dxf>
    <dxf>
      <numFmt numFmtId="13" formatCode="0%"/>
      <protection locked="0" hidden="0"/>
    </dxf>
    <dxf>
      <font>
        <b val="0"/>
        <i val="0"/>
        <strike val="0"/>
        <condense val="0"/>
        <extend val="0"/>
        <outline val="0"/>
        <shadow val="0"/>
        <u val="none"/>
        <vertAlign val="baseline"/>
        <sz val="11"/>
        <color theme="1"/>
        <name val="Aptos Narrow"/>
        <family val="2"/>
        <scheme val="minor"/>
      </font>
      <numFmt numFmtId="34" formatCode="_(&quot;$&quot;* #,##0.00_);_(&quot;$&quot;* \(#,##0.00\);_(&quot;$&quot;* &quot;-&quot;??_);_(@_)"/>
      <protection locked="1" hidden="0"/>
    </dxf>
    <dxf>
      <numFmt numFmtId="13" formatCode="0%"/>
      <protection locked="0" hidden="0"/>
    </dxf>
    <dxf>
      <font>
        <b val="0"/>
        <i val="0"/>
        <strike val="0"/>
        <condense val="0"/>
        <extend val="0"/>
        <outline val="0"/>
        <shadow val="0"/>
        <u val="none"/>
        <vertAlign val="baseline"/>
        <sz val="11"/>
        <color theme="1"/>
        <name val="Aptos Narrow"/>
        <family val="2"/>
        <scheme val="minor"/>
      </font>
      <numFmt numFmtId="34" formatCode="_(&quot;$&quot;* #,##0.00_);_(&quot;$&quot;* \(#,##0.00\);_(&quot;$&quot;* &quot;-&quot;??_);_(@_)"/>
      <protection locked="1" hidden="0"/>
    </dxf>
    <dxf>
      <numFmt numFmtId="13" formatCode="0%"/>
      <protection locked="0" hidden="0"/>
    </dxf>
    <dxf>
      <font>
        <b val="0"/>
        <i val="0"/>
        <strike val="0"/>
        <condense val="0"/>
        <extend val="0"/>
        <outline val="0"/>
        <shadow val="0"/>
        <u val="none"/>
        <vertAlign val="baseline"/>
        <sz val="11"/>
        <color theme="1"/>
        <name val="Aptos Narrow"/>
        <family val="2"/>
        <scheme val="minor"/>
      </font>
      <numFmt numFmtId="34" formatCode="_(&quot;$&quot;* #,##0.00_);_(&quot;$&quot;* \(#,##0.00\);_(&quot;$&quot;* &quot;-&quot;??_);_(@_)"/>
      <protection locked="1" hidden="0"/>
    </dxf>
    <dxf>
      <numFmt numFmtId="13" formatCode="0%"/>
      <protection locked="0" hidden="0"/>
    </dxf>
    <dxf>
      <font>
        <b val="0"/>
        <i val="0"/>
        <strike val="0"/>
        <condense val="0"/>
        <extend val="0"/>
        <outline val="0"/>
        <shadow val="0"/>
        <u val="none"/>
        <vertAlign val="baseline"/>
        <sz val="11"/>
        <color theme="1"/>
        <name val="Aptos Narrow"/>
        <family val="2"/>
        <scheme val="minor"/>
      </font>
      <numFmt numFmtId="34" formatCode="_(&quot;$&quot;* #,##0.00_);_(&quot;$&quot;* \(#,##0.00\);_(&quot;$&quot;* &quot;-&quot;??_);_(@_)"/>
      <protection locked="1" hidden="0"/>
    </dxf>
    <dxf>
      <numFmt numFmtId="13" formatCode="0%"/>
      <protection locked="0" hidden="0"/>
    </dxf>
    <dxf>
      <font>
        <b val="0"/>
        <i val="0"/>
        <strike val="0"/>
        <condense val="0"/>
        <extend val="0"/>
        <outline val="0"/>
        <shadow val="0"/>
        <u val="none"/>
        <vertAlign val="baseline"/>
        <sz val="11"/>
        <color theme="1"/>
        <name val="Aptos Narrow"/>
        <family val="2"/>
        <scheme val="minor"/>
      </font>
      <protection locked="0" hidden="0"/>
    </dxf>
    <dxf>
      <numFmt numFmtId="13" formatCode="0%"/>
      <protection locked="0" hidden="0"/>
    </dxf>
    <dxf>
      <font>
        <b val="0"/>
        <i val="0"/>
        <strike val="0"/>
        <condense val="0"/>
        <extend val="0"/>
        <outline val="0"/>
        <shadow val="0"/>
        <u val="none"/>
        <vertAlign val="baseline"/>
        <sz val="11"/>
        <color theme="1"/>
        <name val="Aptos Narrow"/>
        <family val="2"/>
        <scheme val="minor"/>
      </font>
      <protection locked="0" hidden="0"/>
    </dxf>
    <dxf>
      <numFmt numFmtId="13" formatCode="0%"/>
      <protection locked="0" hidden="0"/>
    </dxf>
    <dxf>
      <font>
        <b val="0"/>
        <i val="0"/>
        <strike val="0"/>
        <condense val="0"/>
        <extend val="0"/>
        <outline val="0"/>
        <shadow val="0"/>
        <u val="none"/>
        <vertAlign val="baseline"/>
        <sz val="11"/>
        <color theme="1"/>
        <name val="Aptos Narrow"/>
        <family val="2"/>
        <scheme val="minor"/>
      </font>
      <protection locked="0" hidden="0"/>
    </dxf>
    <dxf>
      <numFmt numFmtId="13" formatCode="0%"/>
      <protection locked="0" hidden="0"/>
    </dxf>
    <dxf>
      <protection locked="0" hidden="0"/>
    </dxf>
    <dxf>
      <protection locked="0" hidden="0"/>
    </dxf>
    <dxf>
      <numFmt numFmtId="0" formatCode="General"/>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protection locked="0" hidden="0"/>
      <extLst>
        <ext xmlns:xfpb="http://schemas.microsoft.com/office/spreadsheetml/2022/featurepropertybag" uri="{0417FA29-78FA-4A13-93AC-8FF0FAFDF519}">
          <xfpb:DXFComplement i="0"/>
        </ext>
      </extLst>
    </dxf>
    <dxf>
      <protection locked="0" hidden="0"/>
    </dxf>
    <dxf>
      <numFmt numFmtId="0" formatCode="General"/>
      <protection locked="0" hidden="0"/>
    </dxf>
    <dxf>
      <font>
        <b val="0"/>
        <i val="0"/>
        <strike val="0"/>
        <condense val="0"/>
        <extend val="0"/>
        <outline val="0"/>
        <shadow val="0"/>
        <u val="none"/>
        <vertAlign val="baseline"/>
        <sz val="11"/>
        <color theme="1"/>
        <name val="Aptos Narrow"/>
        <family val="2"/>
        <scheme val="minor"/>
      </font>
      <alignment horizontal="right" vertical="center" textRotation="0" wrapText="0" indent="1" justifyLastLine="0" shrinkToFit="0" readingOrder="0"/>
      <protection locked="1" hidden="0"/>
    </dxf>
    <dxf>
      <font>
        <b val="0"/>
        <i val="0"/>
        <strike val="0"/>
        <condense val="0"/>
        <extend val="0"/>
        <outline val="0"/>
        <shadow val="0"/>
        <u val="none"/>
        <vertAlign val="baseline"/>
        <sz val="11"/>
        <color theme="1"/>
        <name val="Aptos Narrow"/>
        <family val="2"/>
        <scheme val="minor"/>
      </font>
      <alignment horizontal="right" vertical="center" textRotation="0" wrapText="0" indent="1" justifyLastLine="0" shrinkToFit="0" readingOrder="0"/>
      <protection locked="1" hidden="0"/>
    </dxf>
    <dxf>
      <protection locked="0" hidden="0"/>
    </dxf>
    <dxf>
      <numFmt numFmtId="166" formatCode="0.0"/>
      <alignment horizontal="right" vertical="bottom" textRotation="0" wrapText="0" indent="0" justifyLastLine="0" shrinkToFit="0" readingOrder="0"/>
      <protection locked="1" hidden="0"/>
    </dxf>
    <dxf>
      <protection locked="0" hidden="0"/>
    </dxf>
    <dxf>
      <numFmt numFmtId="0" formatCode="General"/>
      <protection locked="1" hidden="0"/>
    </dxf>
    <dxf>
      <protection locked="0" hidden="0"/>
    </dxf>
    <dxf>
      <numFmt numFmtId="0" formatCode="General"/>
      <protection locked="1" hidden="0"/>
    </dxf>
    <dxf>
      <protection locked="0" hidden="0"/>
    </dxf>
    <dxf>
      <numFmt numFmtId="0" formatCode="General"/>
      <protection locked="1" hidden="0"/>
    </dxf>
    <dxf>
      <protection locked="0" hidden="0"/>
    </dxf>
    <dxf>
      <numFmt numFmtId="0" formatCode="General"/>
      <protection locked="1" hidden="0"/>
    </dxf>
    <dxf>
      <protection locked="0" hidden="0"/>
    </dxf>
    <dxf>
      <protection locked="1" hidden="0"/>
    </dxf>
    <dxf>
      <protection locked="0" hidden="0"/>
    </dxf>
    <dxf>
      <protection locked="0" hidden="0"/>
    </dxf>
    <dxf>
      <fill>
        <patternFill patternType="solid">
          <fgColor indexed="64"/>
          <bgColor theme="1" tint="0.34998626667073579"/>
        </patternFill>
      </fill>
      <protection locked="0" hidden="0"/>
    </dxf>
  </dxfs>
  <tableStyles count="0" defaultTableStyle="TableStyleMedium2" defaultPivotStyle="PivotStyleLight16"/>
  <colors>
    <mruColors>
      <color rgb="FFFF5050"/>
      <color rgb="FFFF6600"/>
      <color rgb="FFFFCCFF"/>
      <color rgb="FF00B0F0"/>
      <color rgb="FF66CCFF"/>
      <color rgb="FFFF7C80"/>
      <color rgb="FFFF99FF"/>
      <color rgb="FF99CCFF"/>
      <color rgb="FF37C8FF"/>
      <color rgb="FF37C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22/11/relationships/FeaturePropertyBag" Target="featurePropertyBag/featurePropertyBag.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4.png@01DBF4A4.A7F84080"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21</xdr:col>
      <xdr:colOff>9525</xdr:colOff>
      <xdr:row>9</xdr:row>
      <xdr:rowOff>9524</xdr:rowOff>
    </xdr:from>
    <xdr:to>
      <xdr:col>31</xdr:col>
      <xdr:colOff>581025</xdr:colOff>
      <xdr:row>27</xdr:row>
      <xdr:rowOff>21477</xdr:rowOff>
    </xdr:to>
    <xdr:pic>
      <xdr:nvPicPr>
        <xdr:cNvPr id="5" name="Picture 4">
          <a:extLst>
            <a:ext uri="{FF2B5EF4-FFF2-40B4-BE49-F238E27FC236}">
              <a16:creationId xmlns:a16="http://schemas.microsoft.com/office/drawing/2014/main" id="{A7C00E2F-31D3-66A2-D23D-B775546204E6}"/>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19125" y="16440149"/>
          <a:ext cx="7315200" cy="3059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600075</xdr:colOff>
      <xdr:row>38</xdr:row>
      <xdr:rowOff>9525</xdr:rowOff>
    </xdr:from>
    <xdr:to>
      <xdr:col>21</xdr:col>
      <xdr:colOff>201858</xdr:colOff>
      <xdr:row>42</xdr:row>
      <xdr:rowOff>57274</xdr:rowOff>
    </xdr:to>
    <xdr:pic>
      <xdr:nvPicPr>
        <xdr:cNvPr id="4" name="Picture 3">
          <a:extLst>
            <a:ext uri="{FF2B5EF4-FFF2-40B4-BE49-F238E27FC236}">
              <a16:creationId xmlns:a16="http://schemas.microsoft.com/office/drawing/2014/main" id="{A8FC35B9-2D66-6CFA-EDA2-1AC5FB1A9A58}"/>
            </a:ext>
          </a:extLst>
        </xdr:cNvPr>
        <xdr:cNvPicPr>
          <a:picLocks noChangeAspect="1"/>
        </xdr:cNvPicPr>
      </xdr:nvPicPr>
      <xdr:blipFill>
        <a:blip xmlns:r="http://schemas.openxmlformats.org/officeDocument/2006/relationships" r:embed="rId3"/>
        <a:stretch>
          <a:fillRect/>
        </a:stretch>
      </xdr:blipFill>
      <xdr:spPr>
        <a:xfrm>
          <a:off x="600075" y="6962775"/>
          <a:ext cx="13136808" cy="885949"/>
        </a:xfrm>
        <a:prstGeom prst="rect">
          <a:avLst/>
        </a:prstGeom>
      </xdr:spPr>
    </xdr:pic>
    <xdr:clientData/>
  </xdr:twoCellAnchor>
  <xdr:twoCellAnchor editAs="oneCell">
    <xdr:from>
      <xdr:col>1</xdr:col>
      <xdr:colOff>9525</xdr:colOff>
      <xdr:row>44</xdr:row>
      <xdr:rowOff>38100</xdr:rowOff>
    </xdr:from>
    <xdr:to>
      <xdr:col>28</xdr:col>
      <xdr:colOff>221504</xdr:colOff>
      <xdr:row>49</xdr:row>
      <xdr:rowOff>141</xdr:rowOff>
    </xdr:to>
    <xdr:pic>
      <xdr:nvPicPr>
        <xdr:cNvPr id="7" name="Picture 6">
          <a:extLst>
            <a:ext uri="{FF2B5EF4-FFF2-40B4-BE49-F238E27FC236}">
              <a16:creationId xmlns:a16="http://schemas.microsoft.com/office/drawing/2014/main" id="{E389DCF6-6FCE-12A9-309A-B25B7EEF1E64}"/>
            </a:ext>
          </a:extLst>
        </xdr:cNvPr>
        <xdr:cNvPicPr>
          <a:picLocks noChangeAspect="1"/>
        </xdr:cNvPicPr>
      </xdr:nvPicPr>
      <xdr:blipFill>
        <a:blip xmlns:r="http://schemas.openxmlformats.org/officeDocument/2006/relationships" r:embed="rId4"/>
        <a:stretch>
          <a:fillRect/>
        </a:stretch>
      </xdr:blipFill>
      <xdr:spPr>
        <a:xfrm>
          <a:off x="619125" y="8458200"/>
          <a:ext cx="17404604" cy="1009791"/>
        </a:xfrm>
        <a:prstGeom prst="rect">
          <a:avLst/>
        </a:prstGeom>
      </xdr:spPr>
    </xdr:pic>
    <xdr:clientData/>
  </xdr:twoCellAnchor>
  <xdr:twoCellAnchor>
    <xdr:from>
      <xdr:col>16</xdr:col>
      <xdr:colOff>57150</xdr:colOff>
      <xdr:row>51</xdr:row>
      <xdr:rowOff>76200</xdr:rowOff>
    </xdr:from>
    <xdr:to>
      <xdr:col>24</xdr:col>
      <xdr:colOff>524521</xdr:colOff>
      <xdr:row>71</xdr:row>
      <xdr:rowOff>162029</xdr:rowOff>
    </xdr:to>
    <xdr:grpSp>
      <xdr:nvGrpSpPr>
        <xdr:cNvPr id="14" name="Group 13">
          <a:extLst>
            <a:ext uri="{FF2B5EF4-FFF2-40B4-BE49-F238E27FC236}">
              <a16:creationId xmlns:a16="http://schemas.microsoft.com/office/drawing/2014/main" id="{63A55E79-0D9B-BCF7-1C18-D1E653655471}"/>
            </a:ext>
          </a:extLst>
        </xdr:cNvPr>
        <xdr:cNvGrpSpPr/>
      </xdr:nvGrpSpPr>
      <xdr:grpSpPr>
        <a:xfrm>
          <a:off x="10544175" y="10848975"/>
          <a:ext cx="5344171" cy="4276829"/>
          <a:chOff x="10258425" y="10067925"/>
          <a:chExt cx="5344171" cy="4276829"/>
        </a:xfrm>
      </xdr:grpSpPr>
      <xdr:pic>
        <xdr:nvPicPr>
          <xdr:cNvPr id="12" name="Picture 11">
            <a:extLst>
              <a:ext uri="{FF2B5EF4-FFF2-40B4-BE49-F238E27FC236}">
                <a16:creationId xmlns:a16="http://schemas.microsoft.com/office/drawing/2014/main" id="{20291D3C-BABC-D24F-C043-5B7C5F520420}"/>
              </a:ext>
            </a:extLst>
          </xdr:cNvPr>
          <xdr:cNvPicPr>
            <a:picLocks noChangeAspect="1"/>
          </xdr:cNvPicPr>
        </xdr:nvPicPr>
        <xdr:blipFill>
          <a:blip xmlns:r="http://schemas.openxmlformats.org/officeDocument/2006/relationships" r:embed="rId5"/>
          <a:stretch>
            <a:fillRect/>
          </a:stretch>
        </xdr:blipFill>
        <xdr:spPr>
          <a:xfrm>
            <a:off x="10972800" y="13601700"/>
            <a:ext cx="4629796" cy="743054"/>
          </a:xfrm>
          <a:prstGeom prst="rect">
            <a:avLst/>
          </a:prstGeom>
        </xdr:spPr>
      </xdr:pic>
      <xdr:pic>
        <xdr:nvPicPr>
          <xdr:cNvPr id="11" name="Picture 10">
            <a:extLst>
              <a:ext uri="{FF2B5EF4-FFF2-40B4-BE49-F238E27FC236}">
                <a16:creationId xmlns:a16="http://schemas.microsoft.com/office/drawing/2014/main" id="{4472CFA2-C063-D5BD-8BAC-38923DF51FA9}"/>
              </a:ext>
            </a:extLst>
          </xdr:cNvPr>
          <xdr:cNvPicPr>
            <a:picLocks noChangeAspect="1"/>
          </xdr:cNvPicPr>
        </xdr:nvPicPr>
        <xdr:blipFill>
          <a:blip xmlns:r="http://schemas.openxmlformats.org/officeDocument/2006/relationships" r:embed="rId6"/>
          <a:stretch>
            <a:fillRect/>
          </a:stretch>
        </xdr:blipFill>
        <xdr:spPr>
          <a:xfrm>
            <a:off x="10258425" y="10067925"/>
            <a:ext cx="5287113" cy="380100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12</xdr:col>
      <xdr:colOff>608699</xdr:colOff>
      <xdr:row>23</xdr:row>
      <xdr:rowOff>47286</xdr:rowOff>
    </xdr:to>
    <xdr:pic>
      <xdr:nvPicPr>
        <xdr:cNvPr id="2" name="Picture 1">
          <a:extLst>
            <a:ext uri="{FF2B5EF4-FFF2-40B4-BE49-F238E27FC236}">
              <a16:creationId xmlns:a16="http://schemas.microsoft.com/office/drawing/2014/main" id="{1DAE00C0-26D9-F6D3-A9EC-BD31C9C6BE46}"/>
            </a:ext>
          </a:extLst>
        </xdr:cNvPr>
        <xdr:cNvPicPr>
          <a:picLocks noChangeAspect="1"/>
        </xdr:cNvPicPr>
      </xdr:nvPicPr>
      <xdr:blipFill>
        <a:blip xmlns:r="http://schemas.openxmlformats.org/officeDocument/2006/relationships" r:embed="rId1"/>
        <a:stretch>
          <a:fillRect/>
        </a:stretch>
      </xdr:blipFill>
      <xdr:spPr>
        <a:xfrm>
          <a:off x="609600" y="381000"/>
          <a:ext cx="7209524" cy="2714286"/>
        </a:xfrm>
        <a:prstGeom prst="rect">
          <a:avLst/>
        </a:prstGeom>
      </xdr:spPr>
    </xdr:pic>
    <xdr:clientData/>
  </xdr:twoCellAnchor>
  <xdr:twoCellAnchor editAs="oneCell">
    <xdr:from>
      <xdr:col>1</xdr:col>
      <xdr:colOff>0</xdr:colOff>
      <xdr:row>25</xdr:row>
      <xdr:rowOff>0</xdr:rowOff>
    </xdr:from>
    <xdr:to>
      <xdr:col>8</xdr:col>
      <xdr:colOff>37575</xdr:colOff>
      <xdr:row>35</xdr:row>
      <xdr:rowOff>18810</xdr:rowOff>
    </xdr:to>
    <xdr:pic>
      <xdr:nvPicPr>
        <xdr:cNvPr id="3" name="Picture 2">
          <a:extLst>
            <a:ext uri="{FF2B5EF4-FFF2-40B4-BE49-F238E27FC236}">
              <a16:creationId xmlns:a16="http://schemas.microsoft.com/office/drawing/2014/main" id="{58803CDF-14E6-8DD4-E42C-9B2270BA8F01}"/>
            </a:ext>
          </a:extLst>
        </xdr:cNvPr>
        <xdr:cNvPicPr>
          <a:picLocks noChangeAspect="1"/>
        </xdr:cNvPicPr>
      </xdr:nvPicPr>
      <xdr:blipFill>
        <a:blip xmlns:r="http://schemas.openxmlformats.org/officeDocument/2006/relationships" r:embed="rId2"/>
        <a:stretch>
          <a:fillRect/>
        </a:stretch>
      </xdr:blipFill>
      <xdr:spPr>
        <a:xfrm>
          <a:off x="609600" y="3429000"/>
          <a:ext cx="4200000" cy="1923810"/>
        </a:xfrm>
        <a:prstGeom prst="rect">
          <a:avLst/>
        </a:prstGeom>
      </xdr:spPr>
    </xdr:pic>
    <xdr:clientData/>
  </xdr:twoCellAnchor>
  <xdr:twoCellAnchor editAs="oneCell">
    <xdr:from>
      <xdr:col>15</xdr:col>
      <xdr:colOff>28575</xdr:colOff>
      <xdr:row>25</xdr:row>
      <xdr:rowOff>95250</xdr:rowOff>
    </xdr:from>
    <xdr:to>
      <xdr:col>25</xdr:col>
      <xdr:colOff>267584</xdr:colOff>
      <xdr:row>57</xdr:row>
      <xdr:rowOff>10367</xdr:rowOff>
    </xdr:to>
    <xdr:pic>
      <xdr:nvPicPr>
        <xdr:cNvPr id="5" name="Picture 4">
          <a:extLst>
            <a:ext uri="{FF2B5EF4-FFF2-40B4-BE49-F238E27FC236}">
              <a16:creationId xmlns:a16="http://schemas.microsoft.com/office/drawing/2014/main" id="{D639C41E-5C5D-229A-0362-538FEABE7149}"/>
            </a:ext>
          </a:extLst>
        </xdr:cNvPr>
        <xdr:cNvPicPr>
          <a:picLocks noChangeAspect="1"/>
        </xdr:cNvPicPr>
      </xdr:nvPicPr>
      <xdr:blipFill>
        <a:blip xmlns:r="http://schemas.openxmlformats.org/officeDocument/2006/relationships" r:embed="rId3"/>
        <a:stretch>
          <a:fillRect/>
        </a:stretch>
      </xdr:blipFill>
      <xdr:spPr>
        <a:xfrm>
          <a:off x="9067800" y="5010150"/>
          <a:ext cx="6335009" cy="6030167"/>
        </a:xfrm>
        <a:prstGeom prst="rect">
          <a:avLst/>
        </a:prstGeom>
      </xdr:spPr>
    </xdr:pic>
    <xdr:clientData/>
  </xdr:twoCellAnchor>
  <xdr:twoCellAnchor editAs="oneCell">
    <xdr:from>
      <xdr:col>15</xdr:col>
      <xdr:colOff>57150</xdr:colOff>
      <xdr:row>9</xdr:row>
      <xdr:rowOff>0</xdr:rowOff>
    </xdr:from>
    <xdr:to>
      <xdr:col>25</xdr:col>
      <xdr:colOff>162790</xdr:colOff>
      <xdr:row>25</xdr:row>
      <xdr:rowOff>181426</xdr:rowOff>
    </xdr:to>
    <xdr:pic>
      <xdr:nvPicPr>
        <xdr:cNvPr id="6" name="Picture 5">
          <a:extLst>
            <a:ext uri="{FF2B5EF4-FFF2-40B4-BE49-F238E27FC236}">
              <a16:creationId xmlns:a16="http://schemas.microsoft.com/office/drawing/2014/main" id="{FE3AB91E-7A9D-3024-DC68-288A00405059}"/>
            </a:ext>
          </a:extLst>
        </xdr:cNvPr>
        <xdr:cNvPicPr>
          <a:picLocks noChangeAspect="1"/>
        </xdr:cNvPicPr>
      </xdr:nvPicPr>
      <xdr:blipFill>
        <a:blip xmlns:r="http://schemas.openxmlformats.org/officeDocument/2006/relationships" r:embed="rId4"/>
        <a:stretch>
          <a:fillRect/>
        </a:stretch>
      </xdr:blipFill>
      <xdr:spPr>
        <a:xfrm>
          <a:off x="9096375" y="1866900"/>
          <a:ext cx="6201640" cy="3229426"/>
        </a:xfrm>
        <a:prstGeom prst="rect">
          <a:avLst/>
        </a:prstGeom>
      </xdr:spPr>
    </xdr:pic>
    <xdr:clientData/>
  </xdr:twoCellAnchor>
  <xdr:twoCellAnchor editAs="oneCell">
    <xdr:from>
      <xdr:col>1</xdr:col>
      <xdr:colOff>19050</xdr:colOff>
      <xdr:row>39</xdr:row>
      <xdr:rowOff>28575</xdr:rowOff>
    </xdr:from>
    <xdr:to>
      <xdr:col>7</xdr:col>
      <xdr:colOff>572073</xdr:colOff>
      <xdr:row>80</xdr:row>
      <xdr:rowOff>163034</xdr:rowOff>
    </xdr:to>
    <xdr:pic>
      <xdr:nvPicPr>
        <xdr:cNvPr id="4" name="Picture 3">
          <a:extLst>
            <a:ext uri="{FF2B5EF4-FFF2-40B4-BE49-F238E27FC236}">
              <a16:creationId xmlns:a16="http://schemas.microsoft.com/office/drawing/2014/main" id="{F9DAFEEB-C869-D83D-7D54-D87C22DE00CF}"/>
            </a:ext>
          </a:extLst>
        </xdr:cNvPr>
        <xdr:cNvPicPr>
          <a:picLocks noChangeAspect="1"/>
        </xdr:cNvPicPr>
      </xdr:nvPicPr>
      <xdr:blipFill>
        <a:blip xmlns:r="http://schemas.openxmlformats.org/officeDocument/2006/relationships" r:embed="rId5"/>
        <a:stretch>
          <a:fillRect/>
        </a:stretch>
      </xdr:blipFill>
      <xdr:spPr>
        <a:xfrm>
          <a:off x="628650" y="7629525"/>
          <a:ext cx="4105848" cy="79449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xdr:row>
      <xdr:rowOff>28575</xdr:rowOff>
    </xdr:from>
    <xdr:to>
      <xdr:col>11</xdr:col>
      <xdr:colOff>437338</xdr:colOff>
      <xdr:row>6</xdr:row>
      <xdr:rowOff>47527</xdr:rowOff>
    </xdr:to>
    <xdr:pic>
      <xdr:nvPicPr>
        <xdr:cNvPr id="3" name="Picture 2">
          <a:extLst>
            <a:ext uri="{FF2B5EF4-FFF2-40B4-BE49-F238E27FC236}">
              <a16:creationId xmlns:a16="http://schemas.microsoft.com/office/drawing/2014/main" id="{074E7A10-F3C3-3DA9-3E49-C59A17FF7382}"/>
            </a:ext>
          </a:extLst>
        </xdr:cNvPr>
        <xdr:cNvPicPr>
          <a:picLocks noChangeAspect="1"/>
        </xdr:cNvPicPr>
      </xdr:nvPicPr>
      <xdr:blipFill>
        <a:blip xmlns:r="http://schemas.openxmlformats.org/officeDocument/2006/relationships" r:embed="rId1"/>
        <a:stretch>
          <a:fillRect/>
        </a:stretch>
      </xdr:blipFill>
      <xdr:spPr>
        <a:xfrm>
          <a:off x="647700" y="409575"/>
          <a:ext cx="6495238" cy="780952"/>
        </a:xfrm>
        <a:prstGeom prst="rect">
          <a:avLst/>
        </a:prstGeom>
      </xdr:spPr>
    </xdr:pic>
    <xdr:clientData/>
  </xdr:twoCellAnchor>
  <xdr:twoCellAnchor editAs="oneCell">
    <xdr:from>
      <xdr:col>1</xdr:col>
      <xdr:colOff>0</xdr:colOff>
      <xdr:row>9</xdr:row>
      <xdr:rowOff>0</xdr:rowOff>
    </xdr:from>
    <xdr:to>
      <xdr:col>12</xdr:col>
      <xdr:colOff>75352</xdr:colOff>
      <xdr:row>27</xdr:row>
      <xdr:rowOff>66238</xdr:rowOff>
    </xdr:to>
    <xdr:pic>
      <xdr:nvPicPr>
        <xdr:cNvPr id="5" name="Picture 4">
          <a:extLst>
            <a:ext uri="{FF2B5EF4-FFF2-40B4-BE49-F238E27FC236}">
              <a16:creationId xmlns:a16="http://schemas.microsoft.com/office/drawing/2014/main" id="{8B5185B1-5C2A-8383-11B8-64BBDC12ECA1}"/>
            </a:ext>
          </a:extLst>
        </xdr:cNvPr>
        <xdr:cNvPicPr>
          <a:picLocks noChangeAspect="1"/>
        </xdr:cNvPicPr>
      </xdr:nvPicPr>
      <xdr:blipFill>
        <a:blip xmlns:r="http://schemas.openxmlformats.org/officeDocument/2006/relationships" r:embed="rId2"/>
        <a:stretch>
          <a:fillRect/>
        </a:stretch>
      </xdr:blipFill>
      <xdr:spPr>
        <a:xfrm>
          <a:off x="609600" y="1333500"/>
          <a:ext cx="6780952" cy="34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44</xdr:row>
      <xdr:rowOff>171450</xdr:rowOff>
    </xdr:from>
    <xdr:to>
      <xdr:col>13</xdr:col>
      <xdr:colOff>190501</xdr:colOff>
      <xdr:row>58</xdr:row>
      <xdr:rowOff>155506</xdr:rowOff>
    </xdr:to>
    <xdr:pic>
      <xdr:nvPicPr>
        <xdr:cNvPr id="2" name="Picture 1">
          <a:extLst>
            <a:ext uri="{FF2B5EF4-FFF2-40B4-BE49-F238E27FC236}">
              <a16:creationId xmlns:a16="http://schemas.microsoft.com/office/drawing/2014/main" id="{95C7972F-5794-F96A-A138-AEB1D2C00434}"/>
            </a:ext>
          </a:extLst>
        </xdr:cNvPr>
        <xdr:cNvPicPr>
          <a:picLocks noChangeAspect="1"/>
        </xdr:cNvPicPr>
      </xdr:nvPicPr>
      <xdr:blipFill>
        <a:blip xmlns:r="http://schemas.openxmlformats.org/officeDocument/2006/relationships" r:embed="rId1"/>
        <a:stretch>
          <a:fillRect/>
        </a:stretch>
      </xdr:blipFill>
      <xdr:spPr>
        <a:xfrm>
          <a:off x="1981201" y="9372600"/>
          <a:ext cx="6896100" cy="2651056"/>
        </a:xfrm>
        <a:prstGeom prst="rect">
          <a:avLst/>
        </a:prstGeom>
      </xdr:spPr>
    </xdr:pic>
    <xdr:clientData/>
  </xdr:twoCellAnchor>
  <xdr:twoCellAnchor editAs="oneCell">
    <xdr:from>
      <xdr:col>1</xdr:col>
      <xdr:colOff>1323975</xdr:colOff>
      <xdr:row>5</xdr:row>
      <xdr:rowOff>152400</xdr:rowOff>
    </xdr:from>
    <xdr:to>
      <xdr:col>13</xdr:col>
      <xdr:colOff>132495</xdr:colOff>
      <xdr:row>34</xdr:row>
      <xdr:rowOff>104021</xdr:rowOff>
    </xdr:to>
    <xdr:pic>
      <xdr:nvPicPr>
        <xdr:cNvPr id="3" name="Picture 2">
          <a:extLst>
            <a:ext uri="{FF2B5EF4-FFF2-40B4-BE49-F238E27FC236}">
              <a16:creationId xmlns:a16="http://schemas.microsoft.com/office/drawing/2014/main" id="{7B955423-4B95-74A2-6373-9B3B34E54DDC}"/>
            </a:ext>
          </a:extLst>
        </xdr:cNvPr>
        <xdr:cNvPicPr>
          <a:picLocks noChangeAspect="1"/>
        </xdr:cNvPicPr>
      </xdr:nvPicPr>
      <xdr:blipFill>
        <a:blip xmlns:r="http://schemas.openxmlformats.org/officeDocument/2006/relationships" r:embed="rId2"/>
        <a:stretch>
          <a:fillRect/>
        </a:stretch>
      </xdr:blipFill>
      <xdr:spPr>
        <a:xfrm>
          <a:off x="1933575" y="1181100"/>
          <a:ext cx="6838095" cy="6028571"/>
        </a:xfrm>
        <a:prstGeom prst="rect">
          <a:avLst/>
        </a:prstGeom>
      </xdr:spPr>
    </xdr:pic>
    <xdr:clientData/>
  </xdr:twoCellAnchor>
  <xdr:twoCellAnchor editAs="oneCell">
    <xdr:from>
      <xdr:col>18</xdr:col>
      <xdr:colOff>323850</xdr:colOff>
      <xdr:row>3</xdr:row>
      <xdr:rowOff>0</xdr:rowOff>
    </xdr:from>
    <xdr:to>
      <xdr:col>28</xdr:col>
      <xdr:colOff>315175</xdr:colOff>
      <xdr:row>40</xdr:row>
      <xdr:rowOff>163038</xdr:rowOff>
    </xdr:to>
    <xdr:pic>
      <xdr:nvPicPr>
        <xdr:cNvPr id="5" name="Picture 4">
          <a:extLst>
            <a:ext uri="{FF2B5EF4-FFF2-40B4-BE49-F238E27FC236}">
              <a16:creationId xmlns:a16="http://schemas.microsoft.com/office/drawing/2014/main" id="{F6FE6A0F-ADFF-DBB2-AAB4-EF9D961E8A48}"/>
            </a:ext>
          </a:extLst>
        </xdr:cNvPr>
        <xdr:cNvPicPr>
          <a:picLocks noChangeAspect="1"/>
        </xdr:cNvPicPr>
      </xdr:nvPicPr>
      <xdr:blipFill>
        <a:blip xmlns:r="http://schemas.openxmlformats.org/officeDocument/2006/relationships" r:embed="rId3"/>
        <a:stretch>
          <a:fillRect/>
        </a:stretch>
      </xdr:blipFill>
      <xdr:spPr>
        <a:xfrm>
          <a:off x="12058650" y="609600"/>
          <a:ext cx="6087325" cy="79735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1</xdr:row>
      <xdr:rowOff>114300</xdr:rowOff>
    </xdr:from>
    <xdr:to>
      <xdr:col>10</xdr:col>
      <xdr:colOff>408839</xdr:colOff>
      <xdr:row>42</xdr:row>
      <xdr:rowOff>103800</xdr:rowOff>
    </xdr:to>
    <xdr:pic>
      <xdr:nvPicPr>
        <xdr:cNvPr id="6" name="Picture 5">
          <a:extLst>
            <a:ext uri="{FF2B5EF4-FFF2-40B4-BE49-F238E27FC236}">
              <a16:creationId xmlns:a16="http://schemas.microsoft.com/office/drawing/2014/main" id="{33271160-DDBB-2536-CB70-0A13EE84B423}"/>
            </a:ext>
          </a:extLst>
        </xdr:cNvPr>
        <xdr:cNvPicPr>
          <a:picLocks noChangeAspect="1"/>
        </xdr:cNvPicPr>
      </xdr:nvPicPr>
      <xdr:blipFill>
        <a:blip xmlns:r="http://schemas.openxmlformats.org/officeDocument/2006/relationships" r:embed="rId1"/>
        <a:stretch>
          <a:fillRect/>
        </a:stretch>
      </xdr:blipFill>
      <xdr:spPr>
        <a:xfrm>
          <a:off x="8543925" y="304800"/>
          <a:ext cx="5885714" cy="7800000"/>
        </a:xfrm>
        <a:prstGeom prst="rect">
          <a:avLst/>
        </a:prstGeom>
      </xdr:spPr>
    </xdr:pic>
    <xdr:clientData/>
  </xdr:twoCellAnchor>
  <xdr:twoCellAnchor editAs="oneCell">
    <xdr:from>
      <xdr:col>1</xdr:col>
      <xdr:colOff>0</xdr:colOff>
      <xdr:row>42</xdr:row>
      <xdr:rowOff>104775</xdr:rowOff>
    </xdr:from>
    <xdr:to>
      <xdr:col>10</xdr:col>
      <xdr:colOff>419100</xdr:colOff>
      <xdr:row>83</xdr:row>
      <xdr:rowOff>94275</xdr:rowOff>
    </xdr:to>
    <xdr:pic>
      <xdr:nvPicPr>
        <xdr:cNvPr id="7" name="Picture 6">
          <a:extLst>
            <a:ext uri="{FF2B5EF4-FFF2-40B4-BE49-F238E27FC236}">
              <a16:creationId xmlns:a16="http://schemas.microsoft.com/office/drawing/2014/main" id="{E7077849-54AE-562C-B4B9-70D077AE0C2D}"/>
            </a:ext>
          </a:extLst>
        </xdr:cNvPr>
        <xdr:cNvPicPr>
          <a:picLocks noChangeAspect="1"/>
        </xdr:cNvPicPr>
      </xdr:nvPicPr>
      <xdr:blipFill>
        <a:blip xmlns:r="http://schemas.openxmlformats.org/officeDocument/2006/relationships" r:embed="rId2"/>
        <a:stretch>
          <a:fillRect/>
        </a:stretch>
      </xdr:blipFill>
      <xdr:spPr>
        <a:xfrm>
          <a:off x="8534400" y="8105775"/>
          <a:ext cx="5905500" cy="78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30</xdr:col>
      <xdr:colOff>312076</xdr:colOff>
      <xdr:row>39</xdr:row>
      <xdr:rowOff>8619</xdr:rowOff>
    </xdr:to>
    <xdr:pic>
      <xdr:nvPicPr>
        <xdr:cNvPr id="3" name="Picture 2">
          <a:extLst>
            <a:ext uri="{FF2B5EF4-FFF2-40B4-BE49-F238E27FC236}">
              <a16:creationId xmlns:a16="http://schemas.microsoft.com/office/drawing/2014/main" id="{34179C47-A232-F854-2D13-A14EB84699C5}"/>
            </a:ext>
          </a:extLst>
        </xdr:cNvPr>
        <xdr:cNvPicPr>
          <a:picLocks noChangeAspect="1"/>
        </xdr:cNvPicPr>
      </xdr:nvPicPr>
      <xdr:blipFill>
        <a:blip xmlns:r="http://schemas.openxmlformats.org/officeDocument/2006/relationships" r:embed="rId1"/>
        <a:stretch>
          <a:fillRect/>
        </a:stretch>
      </xdr:blipFill>
      <xdr:spPr>
        <a:xfrm>
          <a:off x="609600" y="190500"/>
          <a:ext cx="17990476" cy="7247619"/>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bag type="DXFComplements" extRef="DXFComplementsMapperExtRef">
    <a k="MappedFeaturePropertyBags">
      <bagId>2</bagId>
    </a>
  </bag>
</FeaturePropertyBag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DE93E20-88C0-47AE-BCFD-CE0D681468F3}" name="Sheet156" displayName="Sheet156" ref="A16:AA196" totalsRowShown="0" headerRowDxfId="359" dataDxfId="358" totalsRowDxfId="357">
  <tableColumns count="27">
    <tableColumn id="9" xr3:uid="{AD1C92BD-3DCC-4060-A009-CCA18F1C96EE}" name="Line Number" dataDxfId="356" totalsRowDxfId="355"/>
    <tableColumn id="10" xr3:uid="{FD785DC7-EA1F-475B-A48F-79BDF9D301A3}" name="Item Number" dataDxfId="354" totalsRowDxfId="353"/>
    <tableColumn id="11" xr3:uid="{0FDF7C4A-265D-4F68-996D-40B43610FA86}" name="Pay Item" dataDxfId="352" totalsRowDxfId="351"/>
    <tableColumn id="12" xr3:uid="{6603DF26-9588-4628-B739-3FF7C4532A5B}" name="Roll Up Supp Desc" dataDxfId="350" totalsRowDxfId="349"/>
    <tableColumn id="13" xr3:uid="{7821AA10-25BF-40B9-9538-0A4736949E31}" name="Pay Unit" dataDxfId="348" totalsRowDxfId="347"/>
    <tableColumn id="14" xr3:uid="{87980E84-33CC-42DB-A4E4-C961745CA695}" name="Plan Quantity" dataDxfId="346" totalsRowDxfId="345" dataCellStyle="Comma"/>
    <tableColumn id="15" xr3:uid="{6F91D3C7-2E92-4780-82C8-02F0FABF1920}" name="Unit Price" dataDxfId="344" dataCellStyle="Currency"/>
    <tableColumn id="16" xr3:uid="{AAC0B588-C81C-4655-9116-0DE1F3926B59}" name="Amount" dataDxfId="343" dataCellStyle="Currency"/>
    <tableColumn id="17" xr3:uid="{1AF0C1DB-86BC-4877-8BBD-8F54BDF3D319}" name="BA/BABA Applicable?1" dataDxfId="342" totalsRowDxfId="341">
      <calculatedColumnFormula>IF(Sheet156[[#This Row],[Item Number]]="", "", _xlfn.XLOOKUP(Sheet156[[#This Row],[Item Number]], 'Item Lookup Table'!A:A, 'Item Lookup Table'!D:D, " "))</calculatedColumnFormula>
    </tableColumn>
    <tableColumn id="7" xr3:uid="{4619EB76-5E78-47D5-A3BF-6D8ABAE03332}" name="Non-Domestic or Unknown Origin" dataDxfId="340" totalsRowDxfId="339"/>
    <tableColumn id="8" xr3:uid="{A6824095-99F7-413C-B928-3995E16E75EC}" name="Domestic" dataDxfId="338" totalsRowDxfId="337"/>
    <tableColumn id="6" xr3:uid="{E77A9D19-DCF3-4FC4-B09D-3E99BF309FE9}" name="Predominately Iron or Steel or Both" dataDxfId="336" totalsRowDxfId="335"/>
    <tableColumn id="5" xr3:uid="{A83A6B01-AC70-42DC-A0AB-30E8B4DD76D1}" name="Construction Material" dataDxfId="334" totalsRowDxfId="333"/>
    <tableColumn id="4" xr3:uid="{B6AF7DC3-6D3B-4F14-93E0-EB023A119E7D}" name="Manufactured Product" dataDxfId="332" totalsRowDxfId="331"/>
    <tableColumn id="20" xr3:uid="{77F59EBD-E4DF-4594-B72A-0032BBBA8A32}" name="Precast Concrete or ITS or Other Electronic Hardware System Cabinets or Enclosure" dataDxfId="330" totalsRowDxfId="329"/>
    <tableColumn id="21" xr3:uid="{19FE35CA-0E3D-4914-9FF4-E1D3E4D9BECC}" name="Other Materials, including IIJA-BABA Section 70917 (c) Exempt Materials" dataDxfId="328" totalsRowDxfId="327"/>
    <tableColumn id="19" xr3:uid="{A251E5DA-494A-40CA-B07B-17C97C854A11}" name="Project Specific Waiver" dataDxfId="326" totalsRowDxfId="325"/>
    <tableColumn id="1" xr3:uid="{8753E38B-CB66-486C-9E12-5537F993B7B9}" name="Assumed Compliant Iron &amp; Steel Materials Percentage Cost2" dataDxfId="324" totalsRowDxfId="323" dataCellStyle="Percent"/>
    <tableColumn id="29" xr3:uid="{01EF354F-C0F6-41EF-A85A-E303A11AEAB6}" name="Assumed Compliant BABA Materials Percentage Cost2" dataDxfId="322" totalsRowDxfId="321" dataCellStyle="Percent"/>
    <tableColumn id="24" xr3:uid="{E2B19216-994B-4585-95AA-0656A808CA8F}" name="Assumed Non-Compliant Iron &amp; Steel Materials Percentage Cost2" dataDxfId="320" totalsRowDxfId="319" dataCellStyle="Percent"/>
    <tableColumn id="26" xr3:uid="{9455E27B-937C-4D85-99C6-82659AB4283C}" name="Assumed Non-Compliant BABA Materials Percentage Cost2" dataDxfId="318" totalsRowDxfId="317" dataCellStyle="Percent"/>
    <tableColumn id="23" xr3:uid="{32AAE18D-69AB-43DC-B915-D73A097BE71A}" name="Compliant Unit Price Costs" dataDxfId="316" totalsRowDxfId="315" dataCellStyle="Currency">
      <calculatedColumnFormula>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calculatedColumnFormula>
    </tableColumn>
    <tableColumn id="25" xr3:uid="{E9B50824-EF06-404E-95CA-C4A76269D427}" name="Non-Compliant Unit Price Costs" dataDxfId="314" totalsRowDxfId="313" dataCellStyle="Currency">
      <calculatedColumnFormula>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calculatedColumnFormula>
    </tableColumn>
    <tableColumn id="22" xr3:uid="{713F2849-5A17-465E-B84F-4ED904A57BAA}" name="Minimal Use _x000a_Unit Price" dataDxfId="312" totalsRowDxfId="311" dataCellStyle="Currency">
      <calculatedColumnFormula>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calculatedColumnFormula>
    </tableColumn>
    <tableColumn id="3" xr3:uid="{3C6C1D13-12E0-4BDB-A268-61647B62842F}" name="De Minimis _x000a_Unit Price" dataDxfId="310" totalsRowDxfId="309" dataCellStyle="Percent">
      <calculatedColumnFormula>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calculatedColumnFormula>
    </tableColumn>
    <tableColumn id="2" xr3:uid="{DFAEB341-2F19-438C-AFE0-4FEAF36E2478}" name="BA/BABA Applicable Cost" dataDxfId="308" dataCellStyle="Currency">
      <calculatedColumnFormula>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calculatedColumnFormula>
    </tableColumn>
    <tableColumn id="18" xr3:uid="{9CFD46E3-A388-4847-A75E-3FCF43B48458}" name="Notes" dataDxfId="307" totalsRowDxfId="306"/>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5F32EF1-856B-40BB-9A6E-56A48804D80D}" name="Items" displayName="Items" ref="A1:E2603" totalsRowShown="0" headerRowDxfId="305" dataDxfId="304">
  <autoFilter ref="A1:E2603" xr:uid="{B5F32EF1-856B-40BB-9A6E-56A48804D80D}"/>
  <tableColumns count="5">
    <tableColumn id="1" xr3:uid="{59D5CFDE-2402-4CCF-8D29-EB7DB93D8937}" name="Item Number" dataDxfId="303"/>
    <tableColumn id="2" xr3:uid="{8CE8CA3E-B273-48E6-822F-6F8BF412F1CC}" name="Pay Item" dataDxfId="302"/>
    <tableColumn id="4" xr3:uid="{2A8413BB-D379-44EF-9D00-7D1619CE9B41}" name="Unit of Measure" dataDxfId="301" dataCellStyle="Normal 2"/>
    <tableColumn id="5" xr3:uid="{2F0EBCA1-1937-4ABA-A8D4-EF9300A54DEA}" name="BA/BABA Applicable?" dataDxfId="300" dataCellStyle="Normal 2"/>
    <tableColumn id="3" xr3:uid="{A9FA7A68-AA93-48EB-9243-574C17B14401}" name="Remarks" dataDxfId="299"/>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8E2925-634D-48D9-BD39-078ACD559633}" name="Sheet15" displayName="Sheet15" ref="A16:AA200" totalsRowShown="0" headerRowDxfId="298" dataDxfId="297" totalsRowDxfId="296">
  <tableColumns count="27">
    <tableColumn id="9" xr3:uid="{56F5A435-D433-451A-BC13-9D1C0F529372}" name="Line Number" dataDxfId="295" totalsRowDxfId="294"/>
    <tableColumn id="10" xr3:uid="{F1BF1EE0-01D0-4696-A99C-C73C9240C19C}" name="Item Number" dataDxfId="293" totalsRowDxfId="292"/>
    <tableColumn id="11" xr3:uid="{26A3A30C-EE97-4A54-8309-EF264C30473B}" name="Pay Item" dataDxfId="291" totalsRowDxfId="290"/>
    <tableColumn id="12" xr3:uid="{81B90497-7592-45B3-B689-2BF34A2CB26A}" name="Roll Up Supp Desc" dataDxfId="289" totalsRowDxfId="288"/>
    <tableColumn id="13" xr3:uid="{C4C058B7-CB08-4E12-A03A-930E0464AE3A}" name="Pay Unit" dataDxfId="287" totalsRowDxfId="286"/>
    <tableColumn id="14" xr3:uid="{ACBAEC39-F4E3-4956-BC81-34C62AEA8100}" name="Plan Quantity" dataDxfId="285" totalsRowDxfId="284" dataCellStyle="Comma"/>
    <tableColumn id="15" xr3:uid="{95CFC9BB-E7BF-4480-9BA1-CAE443F81336}" name="Unit Price" dataDxfId="283" dataCellStyle="Currency"/>
    <tableColumn id="16" xr3:uid="{A6926387-7697-4A78-8F77-E096A8C04DE0}" name="Amount" dataDxfId="282" dataCellStyle="Currency"/>
    <tableColumn id="17" xr3:uid="{D9CFBCD0-3865-4063-A2F9-D6A6789A0FE3}" name="BA/BABA Applicable?" dataDxfId="281" totalsRowDxfId="280">
      <calculatedColumnFormula>IF(Sheet15[[#This Row],[Item Number]]="", "", _xlfn.XLOOKUP(Sheet15[[#This Row],[Item Number]], 'Item Lookup Table'!A:A, 'Item Lookup Table'!D:D, " "))</calculatedColumnFormula>
    </tableColumn>
    <tableColumn id="7" xr3:uid="{B2F3D7D4-917C-4F43-A7E0-A1821973F119}" name="Non-Domestic or Unknown Origin" dataDxfId="279" totalsRowDxfId="278"/>
    <tableColumn id="8" xr3:uid="{4136995D-3748-4E8B-8BE3-48D3054FD77F}" name="Domestic" dataDxfId="277" totalsRowDxfId="276"/>
    <tableColumn id="6" xr3:uid="{D84B4E28-A497-4067-B90B-60B7D75348F4}" name="Predominately Iron or Steel or Both" dataDxfId="275" totalsRowDxfId="274"/>
    <tableColumn id="5" xr3:uid="{F5336D9B-D2B7-44D4-B93A-BFA582C9AC75}" name="Construction Material" dataDxfId="273" totalsRowDxfId="272"/>
    <tableColumn id="4" xr3:uid="{526379C0-8894-42EB-81A3-3ED23CEDF920}" name="Manufactured Product" dataDxfId="271" totalsRowDxfId="270"/>
    <tableColumn id="20" xr3:uid="{1E15974D-94F4-4349-AD6F-1E729A2E59F7}" name="Precast Concrete or ITS or Other Electronic Hardware System Cabinets or Enclosure" dataDxfId="269" totalsRowDxfId="268"/>
    <tableColumn id="21" xr3:uid="{9F379117-CC2C-4936-94C3-F74E1C68AD22}" name="Other Materials, including IIJA-BABA Section 70917 (c) Exempt Materials" dataDxfId="267" totalsRowDxfId="266"/>
    <tableColumn id="19" xr3:uid="{1113E744-BC2E-4F4C-A255-8EDC7B6F6DD5}" name="Project Specific Waiver" dataDxfId="265" totalsRowDxfId="264"/>
    <tableColumn id="1" xr3:uid="{56AFF3D9-02CC-480A-A5DF-551DB0A2C429}" name="Assumed Compliant Iron &amp; Steel Materials Percentage Cost" dataDxfId="263" totalsRowDxfId="262" dataCellStyle="Percent"/>
    <tableColumn id="29" xr3:uid="{ED619AC8-FD8F-40CD-89F7-D518BA3B6FC9}" name="Assumed Compliant BABA Materials Percentage Cost" dataDxfId="261" totalsRowDxfId="260" dataCellStyle="Percent"/>
    <tableColumn id="24" xr3:uid="{902CA63D-F73E-4406-9946-86FA9B59FA27}" name="Assumed Non-Compliant Iron &amp; Steel Materials Percentage Cost" dataDxfId="259" totalsRowDxfId="258" dataCellStyle="Percent"/>
    <tableColumn id="26" xr3:uid="{F82BB225-27EC-4E01-9723-136D3BEE45A8}" name="Assumed Non-Compliant BABA Materials Percentage Cost" dataDxfId="257" totalsRowDxfId="256" dataCellStyle="Percent"/>
    <tableColumn id="23" xr3:uid="{188ED221-AAB0-4863-972C-A36E662D90FC}" name="Compliant Unit Price Costs" dataDxfId="255" totalsRowDxfId="254" dataCellStyle="Currency">
      <calculatedColumnFormula>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calculatedColumnFormula>
    </tableColumn>
    <tableColumn id="25" xr3:uid="{1E811C2D-5156-460B-B1B3-9CF81DC8C066}" name="Non-Compliant Unit Price Costs" dataDxfId="253" totalsRowDxfId="252" dataCellStyle="Currency">
      <calculatedColumnFormula>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calculatedColumnFormula>
    </tableColumn>
    <tableColumn id="22" xr3:uid="{327F9B31-CAE6-4A17-985E-6918B817EDDF}" name="Minimal Use _x000a_Unit Price" dataDxfId="251" totalsRowDxfId="250" dataCellStyle="Currency">
      <calculatedColumnFormula>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calculatedColumnFormula>
    </tableColumn>
    <tableColumn id="3" xr3:uid="{0648188D-1323-4C6D-BF3D-5F5E30A262A1}" name="De Minimis _x000a_Unit Price" dataDxfId="249" totalsRowDxfId="248" dataCellStyle="Percent">
      <calculatedColumnFormula>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calculatedColumnFormula>
    </tableColumn>
    <tableColumn id="2" xr3:uid="{7C56710C-F67D-45FC-842F-8FA5F71E3732}" name="BA/BABA Applicable Cost" dataDxfId="247" dataCellStyle="Currency">
      <calculatedColumnFormula>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calculatedColumnFormula>
    </tableColumn>
    <tableColumn id="18" xr3:uid="{77602F71-942D-469C-8853-002736237689}" name="Notes" dataDxfId="246" totalsRowDxfId="245"/>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fhwa.dot.gov/construction/contracts/buyam_qageneral.cfm" TargetMode="External"/><Relationship Id="rId3" Type="http://schemas.openxmlformats.org/officeDocument/2006/relationships/hyperlink" Target="https://www.fhwa.dot.gov/construction/cqit/buyam.cfm" TargetMode="External"/><Relationship Id="rId7" Type="http://schemas.openxmlformats.org/officeDocument/2006/relationships/hyperlink" Target="https://www.fhwa.dot.gov/construction/contracts/buyam_qa_baba_post10232023.cfm" TargetMode="External"/><Relationship Id="rId2" Type="http://schemas.openxmlformats.org/officeDocument/2006/relationships/hyperlink" Target="https://www.fhwa.dot.gov/construction/contracts/buyam_qa_deminimis.cfm" TargetMode="External"/><Relationship Id="rId1" Type="http://schemas.openxmlformats.org/officeDocument/2006/relationships/hyperlink" Target="https://www.ecfr.gov/current/title-2/subtitle-A/chapter-I/part-184/section-184.3" TargetMode="External"/><Relationship Id="rId6" Type="http://schemas.openxmlformats.org/officeDocument/2006/relationships/hyperlink" Target="https://dot.alaska.gov/creg/design/highways/Submittals/BA-BABA/" TargetMode="External"/><Relationship Id="rId11" Type="http://schemas.openxmlformats.org/officeDocument/2006/relationships/drawing" Target="../drawings/drawing1.xml"/><Relationship Id="rId5" Type="http://schemas.openxmlformats.org/officeDocument/2006/relationships/hyperlink" Target="https://dot.alaska.gov/stwddes/desmaterials/mat_resource.shtml" TargetMode="External"/><Relationship Id="rId10" Type="http://schemas.openxmlformats.org/officeDocument/2006/relationships/printerSettings" Target="../printerSettings/printerSettings1.bin"/><Relationship Id="rId4" Type="http://schemas.openxmlformats.org/officeDocument/2006/relationships/hyperlink" Target="https://www.ecfr.gov/current/title-2/section-184.6" TargetMode="External"/><Relationship Id="rId9" Type="http://schemas.openxmlformats.org/officeDocument/2006/relationships/hyperlink" Target="https://www.fhwa.dot.gov/construction/contracts/pdfs/QAs_for_BABA_POST_Oct_23_and_Post_March_20_Doc4.pdf"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congress.gov/117/plaws/publ58/PLAW-117publ58.pdf" TargetMode="External"/><Relationship Id="rId1" Type="http://schemas.openxmlformats.org/officeDocument/2006/relationships/hyperlink" Target="https://www.ecfr.gov/current/title-2/subtitle-A/chapter-I/part-184"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ecfr.gov/current/title-23/chapter-I/subchapter-G/part-635/subpart-D/section-635.410"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hyperlink" Target="https://mets.dot.ca.gov/aml/MethylMethacrylateTrafficPaint.php" TargetMode="External"/><Relationship Id="rId2" Type="http://schemas.openxmlformats.org/officeDocument/2006/relationships/hyperlink" Target="https://www.federalregister.gov/documents/2025/01/14/2024-31350/buy-america-requirements-for-manufactured-products" TargetMode="External"/><Relationship Id="rId1" Type="http://schemas.openxmlformats.org/officeDocument/2006/relationships/hyperlink" Target="https://www.govinfo.gov/content/pkg/USCODE-2023-title23/pdf/USCODE-2023-title23-chap3-sec313.pdf"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FA1DF-92B3-4A22-96C1-863A9386D249}">
  <sheetPr codeName="Sheet2"/>
  <dimension ref="A1:AG95"/>
  <sheetViews>
    <sheetView zoomScaleNormal="100" workbookViewId="0">
      <selection activeCell="G6" sqref="G6"/>
    </sheetView>
  </sheetViews>
  <sheetFormatPr defaultRowHeight="15" x14ac:dyDescent="0.25"/>
  <cols>
    <col min="2" max="2" width="10.42578125" bestFit="1" customWidth="1"/>
    <col min="3" max="3" width="18.85546875" customWidth="1"/>
  </cols>
  <sheetData>
    <row r="1" spans="1:33" ht="17.25" x14ac:dyDescent="0.35">
      <c r="A1" s="15" t="s">
        <v>374</v>
      </c>
    </row>
    <row r="2" spans="1:33" ht="16.5" x14ac:dyDescent="0.3">
      <c r="B2" s="16" t="s">
        <v>5042</v>
      </c>
    </row>
    <row r="3" spans="1:33" ht="16.5" x14ac:dyDescent="0.3">
      <c r="B3" s="16" t="s">
        <v>4991</v>
      </c>
    </row>
    <row r="4" spans="1:33" ht="16.5" x14ac:dyDescent="0.3">
      <c r="B4" s="16"/>
    </row>
    <row r="5" spans="1:33" ht="17.25" x14ac:dyDescent="0.35">
      <c r="A5" s="15" t="s">
        <v>5041</v>
      </c>
      <c r="C5" s="125">
        <v>46076</v>
      </c>
    </row>
    <row r="7" spans="1:33" s="16" customFormat="1" ht="17.25" x14ac:dyDescent="0.35">
      <c r="A7" s="15" t="s">
        <v>370</v>
      </c>
      <c r="U7" s="15" t="s">
        <v>305</v>
      </c>
    </row>
    <row r="8" spans="1:33" s="16" customFormat="1" ht="17.25" x14ac:dyDescent="0.35">
      <c r="A8" s="15"/>
      <c r="B8" s="15" t="s">
        <v>406</v>
      </c>
      <c r="U8" s="16" t="s">
        <v>306</v>
      </c>
    </row>
    <row r="9" spans="1:33" s="16" customFormat="1" ht="18" x14ac:dyDescent="0.35">
      <c r="B9" s="38">
        <v>1</v>
      </c>
      <c r="C9" s="16" t="s">
        <v>373</v>
      </c>
      <c r="U9" s="26"/>
      <c r="V9" s="26" t="s">
        <v>405</v>
      </c>
      <c r="W9" s="26"/>
      <c r="X9" s="26"/>
      <c r="Y9" s="26"/>
      <c r="Z9" s="26"/>
      <c r="AA9" s="26"/>
      <c r="AB9" s="26"/>
      <c r="AC9" s="26"/>
      <c r="AD9" s="26"/>
      <c r="AE9" s="26"/>
      <c r="AF9" s="26"/>
      <c r="AG9" s="26"/>
    </row>
    <row r="10" spans="1:33" s="16" customFormat="1" ht="16.5" x14ac:dyDescent="0.3">
      <c r="B10" s="38">
        <v>2</v>
      </c>
      <c r="C10" s="16" t="s">
        <v>408</v>
      </c>
      <c r="U10"/>
      <c r="V10"/>
      <c r="W10"/>
      <c r="X10"/>
      <c r="Y10"/>
      <c r="Z10"/>
      <c r="AA10"/>
      <c r="AB10"/>
      <c r="AC10"/>
      <c r="AD10"/>
      <c r="AE10"/>
      <c r="AF10"/>
      <c r="AG10"/>
    </row>
    <row r="11" spans="1:33" s="16" customFormat="1" ht="16.5" x14ac:dyDescent="0.3">
      <c r="B11" s="38"/>
      <c r="C11" s="78" t="s">
        <v>4987</v>
      </c>
      <c r="U11"/>
      <c r="V11"/>
      <c r="W11"/>
      <c r="X11"/>
      <c r="Y11"/>
      <c r="Z11"/>
      <c r="AA11"/>
      <c r="AB11"/>
      <c r="AC11"/>
      <c r="AD11"/>
      <c r="AE11"/>
      <c r="AF11"/>
      <c r="AG11"/>
    </row>
    <row r="12" spans="1:33" s="16" customFormat="1" ht="16.5" x14ac:dyDescent="0.3">
      <c r="B12" s="38"/>
      <c r="C12" s="78" t="s">
        <v>5044</v>
      </c>
      <c r="U12"/>
      <c r="V12"/>
      <c r="W12"/>
      <c r="X12"/>
      <c r="Y12"/>
      <c r="Z12"/>
      <c r="AA12"/>
      <c r="AB12"/>
      <c r="AC12"/>
      <c r="AD12"/>
      <c r="AE12"/>
      <c r="AF12"/>
      <c r="AG12"/>
    </row>
    <row r="13" spans="1:33" s="16" customFormat="1" ht="16.5" x14ac:dyDescent="0.3">
      <c r="B13" s="38"/>
      <c r="C13" s="78" t="s">
        <v>4969</v>
      </c>
      <c r="U13"/>
      <c r="V13"/>
      <c r="W13"/>
      <c r="X13"/>
      <c r="Y13"/>
      <c r="Z13"/>
      <c r="AA13"/>
      <c r="AB13"/>
      <c r="AC13"/>
      <c r="AD13"/>
      <c r="AE13"/>
      <c r="AF13"/>
      <c r="AG13"/>
    </row>
    <row r="14" spans="1:33" s="16" customFormat="1" ht="17.25" x14ac:dyDescent="0.35">
      <c r="B14" s="38"/>
      <c r="C14" s="78" t="s">
        <v>5043</v>
      </c>
      <c r="U14"/>
      <c r="V14"/>
      <c r="W14"/>
      <c r="X14"/>
      <c r="Y14"/>
      <c r="Z14"/>
      <c r="AA14"/>
      <c r="AB14"/>
      <c r="AC14"/>
      <c r="AD14"/>
      <c r="AE14"/>
      <c r="AF14"/>
      <c r="AG14"/>
    </row>
    <row r="15" spans="1:33" s="16" customFormat="1" ht="17.25" x14ac:dyDescent="0.35">
      <c r="B15" s="15" t="s">
        <v>407</v>
      </c>
      <c r="U15"/>
      <c r="V15"/>
      <c r="W15"/>
      <c r="X15"/>
      <c r="Y15"/>
      <c r="Z15"/>
      <c r="AA15"/>
      <c r="AB15"/>
      <c r="AC15"/>
      <c r="AD15"/>
      <c r="AE15"/>
      <c r="AF15"/>
      <c r="AG15"/>
    </row>
    <row r="16" spans="1:33" s="16" customFormat="1" ht="16.5" x14ac:dyDescent="0.3">
      <c r="B16" s="38"/>
      <c r="C16" s="16" t="s">
        <v>5052</v>
      </c>
      <c r="U16"/>
      <c r="V16"/>
      <c r="W16"/>
      <c r="X16"/>
      <c r="Y16"/>
      <c r="Z16"/>
      <c r="AA16"/>
      <c r="AB16"/>
      <c r="AC16"/>
      <c r="AD16"/>
      <c r="AE16"/>
      <c r="AF16"/>
      <c r="AG16"/>
    </row>
    <row r="17" spans="2:33" s="16" customFormat="1" ht="16.5" x14ac:dyDescent="0.3">
      <c r="B17" s="38"/>
      <c r="C17" s="16" t="s">
        <v>5053</v>
      </c>
      <c r="U17"/>
      <c r="V17"/>
      <c r="W17"/>
      <c r="X17"/>
      <c r="Y17"/>
      <c r="Z17"/>
      <c r="AA17"/>
      <c r="AB17"/>
      <c r="AC17"/>
      <c r="AD17"/>
      <c r="AE17"/>
      <c r="AF17"/>
      <c r="AG17"/>
    </row>
    <row r="18" spans="2:33" s="16" customFormat="1" ht="17.25" x14ac:dyDescent="0.35">
      <c r="B18" s="38">
        <v>1</v>
      </c>
      <c r="C18" s="16" t="s">
        <v>5055</v>
      </c>
      <c r="U18"/>
      <c r="V18"/>
      <c r="W18"/>
      <c r="X18"/>
      <c r="Y18"/>
      <c r="Z18"/>
      <c r="AA18"/>
      <c r="AB18"/>
      <c r="AC18"/>
      <c r="AD18"/>
      <c r="AE18"/>
      <c r="AF18"/>
      <c r="AG18"/>
    </row>
    <row r="19" spans="2:33" s="16" customFormat="1" ht="16.5" x14ac:dyDescent="0.3">
      <c r="B19" s="38"/>
      <c r="C19" s="16" t="s">
        <v>4988</v>
      </c>
      <c r="U19"/>
      <c r="V19"/>
      <c r="W19"/>
      <c r="X19"/>
      <c r="Y19"/>
      <c r="Z19"/>
      <c r="AA19"/>
      <c r="AB19"/>
      <c r="AC19"/>
      <c r="AD19"/>
      <c r="AE19"/>
      <c r="AF19"/>
      <c r="AG19"/>
    </row>
    <row r="20" spans="2:33" s="16" customFormat="1" ht="16.5" x14ac:dyDescent="0.3">
      <c r="B20" s="38"/>
      <c r="C20" s="16" t="s">
        <v>4989</v>
      </c>
      <c r="U20"/>
      <c r="V20"/>
      <c r="W20"/>
      <c r="X20"/>
      <c r="Y20"/>
      <c r="Z20"/>
      <c r="AA20"/>
      <c r="AB20"/>
      <c r="AC20"/>
      <c r="AD20"/>
      <c r="AE20"/>
      <c r="AF20"/>
      <c r="AG20"/>
    </row>
    <row r="21" spans="2:33" s="16" customFormat="1" ht="16.5" x14ac:dyDescent="0.3">
      <c r="B21" s="38">
        <v>2</v>
      </c>
      <c r="C21" s="16" t="s">
        <v>4990</v>
      </c>
      <c r="U21"/>
      <c r="V21"/>
      <c r="W21"/>
      <c r="X21"/>
      <c r="Y21"/>
      <c r="Z21"/>
      <c r="AA21"/>
      <c r="AB21"/>
      <c r="AC21"/>
      <c r="AD21"/>
      <c r="AE21"/>
      <c r="AF21"/>
      <c r="AG21"/>
    </row>
    <row r="22" spans="2:33" s="16" customFormat="1" ht="16.5" x14ac:dyDescent="0.3">
      <c r="B22" s="38"/>
      <c r="C22" s="34" t="s">
        <v>364</v>
      </c>
      <c r="U22"/>
      <c r="V22"/>
      <c r="W22"/>
      <c r="X22"/>
      <c r="Y22"/>
      <c r="Z22"/>
      <c r="AA22"/>
      <c r="AB22"/>
      <c r="AC22"/>
      <c r="AD22"/>
      <c r="AE22"/>
      <c r="AF22"/>
      <c r="AG22"/>
    </row>
    <row r="23" spans="2:33" s="16" customFormat="1" ht="16.5" x14ac:dyDescent="0.3">
      <c r="B23" s="38"/>
      <c r="C23" s="34" t="s">
        <v>365</v>
      </c>
      <c r="U23"/>
      <c r="V23"/>
      <c r="W23"/>
      <c r="X23"/>
      <c r="Y23"/>
      <c r="Z23"/>
      <c r="AA23"/>
      <c r="AB23"/>
      <c r="AC23"/>
      <c r="AD23"/>
      <c r="AE23"/>
      <c r="AF23"/>
      <c r="AG23"/>
    </row>
    <row r="24" spans="2:33" s="16" customFormat="1" ht="16.5" x14ac:dyDescent="0.3">
      <c r="B24" s="38">
        <v>3</v>
      </c>
      <c r="C24" s="35" t="s">
        <v>411</v>
      </c>
      <c r="U24"/>
      <c r="V24"/>
      <c r="W24"/>
      <c r="X24"/>
      <c r="Y24"/>
      <c r="Z24"/>
      <c r="AA24"/>
      <c r="AB24"/>
      <c r="AC24"/>
      <c r="AD24"/>
      <c r="AE24"/>
      <c r="AF24"/>
      <c r="AG24"/>
    </row>
    <row r="25" spans="2:33" s="16" customFormat="1" ht="16.5" x14ac:dyDescent="0.3">
      <c r="B25" s="38"/>
      <c r="C25" s="33" t="s">
        <v>401</v>
      </c>
      <c r="Q25" s="31"/>
      <c r="U25"/>
      <c r="V25"/>
      <c r="W25"/>
      <c r="X25"/>
      <c r="Y25"/>
      <c r="Z25"/>
      <c r="AA25"/>
      <c r="AB25"/>
      <c r="AC25"/>
      <c r="AD25"/>
      <c r="AE25"/>
      <c r="AF25"/>
      <c r="AG25"/>
    </row>
    <row r="26" spans="2:33" s="16" customFormat="1" ht="16.5" x14ac:dyDescent="0.3">
      <c r="B26" s="38"/>
      <c r="C26" s="33" t="s">
        <v>412</v>
      </c>
      <c r="Q26" s="31"/>
      <c r="U26"/>
      <c r="V26"/>
      <c r="W26"/>
      <c r="X26"/>
      <c r="Y26"/>
      <c r="Z26"/>
      <c r="AA26"/>
      <c r="AB26"/>
      <c r="AC26"/>
      <c r="AD26"/>
      <c r="AE26"/>
      <c r="AF26"/>
      <c r="AG26"/>
    </row>
    <row r="27" spans="2:33" s="16" customFormat="1" ht="16.5" x14ac:dyDescent="0.3">
      <c r="B27" s="38">
        <v>4</v>
      </c>
      <c r="C27" s="35" t="s">
        <v>4992</v>
      </c>
      <c r="U27"/>
      <c r="V27"/>
      <c r="W27"/>
      <c r="X27"/>
      <c r="Y27"/>
      <c r="Z27"/>
      <c r="AA27"/>
      <c r="AB27"/>
      <c r="AC27"/>
      <c r="AD27"/>
      <c r="AE27"/>
      <c r="AF27"/>
      <c r="AG27"/>
    </row>
    <row r="28" spans="2:33" s="16" customFormat="1" ht="16.5" x14ac:dyDescent="0.3">
      <c r="B28" s="38"/>
      <c r="C28" s="33" t="s">
        <v>403</v>
      </c>
      <c r="Q28"/>
    </row>
    <row r="29" spans="2:33" s="16" customFormat="1" ht="16.5" x14ac:dyDescent="0.3">
      <c r="B29" s="38"/>
      <c r="C29" s="33" t="s">
        <v>400</v>
      </c>
      <c r="Q29" s="31"/>
    </row>
    <row r="30" spans="2:33" s="16" customFormat="1" ht="16.5" x14ac:dyDescent="0.3">
      <c r="B30" s="38">
        <v>5</v>
      </c>
      <c r="C30" s="16" t="s">
        <v>4993</v>
      </c>
      <c r="Q30" s="31"/>
    </row>
    <row r="31" spans="2:33" s="16" customFormat="1" ht="16.5" x14ac:dyDescent="0.3">
      <c r="B31" s="38">
        <v>6</v>
      </c>
      <c r="C31" s="35" t="s">
        <v>4994</v>
      </c>
      <c r="Q31" s="31"/>
    </row>
    <row r="32" spans="2:33" s="16" customFormat="1" ht="16.5" x14ac:dyDescent="0.3">
      <c r="B32" s="38">
        <v>7</v>
      </c>
      <c r="C32" s="16" t="s">
        <v>404</v>
      </c>
      <c r="Q32" s="31"/>
    </row>
    <row r="33" spans="1:16" s="16" customFormat="1" ht="16.5" x14ac:dyDescent="0.3">
      <c r="P33" s="31"/>
    </row>
    <row r="34" spans="1:16" ht="17.25" x14ac:dyDescent="0.35">
      <c r="A34" s="15" t="s">
        <v>312</v>
      </c>
      <c r="B34" s="16"/>
      <c r="C34" s="16"/>
      <c r="D34" s="16"/>
      <c r="E34" s="16"/>
      <c r="F34" s="16"/>
      <c r="G34" s="16"/>
      <c r="H34" s="16"/>
      <c r="I34" s="16"/>
      <c r="J34" s="16"/>
      <c r="K34" s="16"/>
      <c r="L34" s="16"/>
      <c r="M34" s="16"/>
    </row>
    <row r="35" spans="1:16" ht="16.5" x14ac:dyDescent="0.3">
      <c r="A35" s="16"/>
      <c r="B35" s="16" t="s">
        <v>355</v>
      </c>
      <c r="C35" s="16"/>
      <c r="D35" s="16"/>
      <c r="E35" s="16"/>
      <c r="F35" s="16"/>
      <c r="G35" s="16"/>
      <c r="H35" s="16"/>
      <c r="I35" s="16"/>
      <c r="J35" s="16"/>
      <c r="K35" s="16"/>
      <c r="L35" s="16"/>
      <c r="M35" s="16"/>
    </row>
    <row r="36" spans="1:16" ht="16.5" x14ac:dyDescent="0.3">
      <c r="A36" s="16"/>
      <c r="B36" s="16" t="s">
        <v>357</v>
      </c>
      <c r="C36" s="16"/>
      <c r="D36" s="16"/>
      <c r="E36" s="16"/>
      <c r="F36" s="16"/>
      <c r="G36" s="16"/>
      <c r="H36" s="16"/>
      <c r="I36" s="16"/>
      <c r="J36" s="16"/>
      <c r="K36" s="16"/>
      <c r="L36" s="16"/>
      <c r="M36" s="16"/>
    </row>
    <row r="37" spans="1:16" ht="16.5" x14ac:dyDescent="0.3">
      <c r="A37" s="16"/>
      <c r="B37" s="16"/>
      <c r="C37" s="16" t="s">
        <v>358</v>
      </c>
      <c r="D37" s="16"/>
      <c r="E37" s="16"/>
      <c r="F37" s="27" t="s">
        <v>356</v>
      </c>
      <c r="G37" s="16"/>
      <c r="H37" s="16"/>
      <c r="I37" s="27"/>
      <c r="J37" s="16"/>
      <c r="K37" s="16"/>
      <c r="L37" s="16"/>
    </row>
    <row r="38" spans="1:16" ht="16.5" x14ac:dyDescent="0.3">
      <c r="A38" s="16"/>
      <c r="B38" s="14" t="s">
        <v>4995</v>
      </c>
      <c r="C38" s="16"/>
      <c r="D38" s="16"/>
      <c r="E38" s="16"/>
      <c r="F38" s="27"/>
      <c r="G38" s="16"/>
      <c r="H38" s="16"/>
      <c r="I38" s="27"/>
      <c r="J38" s="16"/>
      <c r="K38" s="16"/>
      <c r="L38" s="16"/>
    </row>
    <row r="39" spans="1:16" ht="16.5" x14ac:dyDescent="0.3">
      <c r="B39" s="16"/>
      <c r="C39" s="16"/>
      <c r="D39" s="16"/>
      <c r="E39" s="16"/>
      <c r="F39" s="16"/>
      <c r="G39" s="16"/>
      <c r="H39" s="16"/>
      <c r="I39" s="16"/>
      <c r="J39" s="16"/>
      <c r="K39" s="16"/>
      <c r="L39" s="16"/>
      <c r="M39" s="16"/>
    </row>
    <row r="40" spans="1:16" ht="16.5" x14ac:dyDescent="0.3">
      <c r="A40" s="16"/>
      <c r="B40" s="16"/>
      <c r="C40" s="16"/>
      <c r="D40" s="16"/>
      <c r="E40" s="16"/>
      <c r="F40" s="16"/>
      <c r="G40" s="16"/>
      <c r="H40" s="16"/>
      <c r="I40" s="16"/>
      <c r="J40" s="16"/>
      <c r="K40" s="16"/>
      <c r="L40" s="16"/>
      <c r="M40" s="16"/>
    </row>
    <row r="41" spans="1:16" ht="16.5" x14ac:dyDescent="0.3">
      <c r="A41" s="16"/>
      <c r="B41" s="16"/>
      <c r="C41" s="16"/>
      <c r="D41" s="16"/>
      <c r="E41" s="16"/>
      <c r="F41" s="16"/>
      <c r="G41" s="16"/>
      <c r="H41" s="16"/>
      <c r="I41" s="16"/>
      <c r="J41" s="16"/>
      <c r="K41" s="16"/>
      <c r="L41" s="16"/>
      <c r="M41" s="16"/>
    </row>
    <row r="42" spans="1:16" ht="16.5" x14ac:dyDescent="0.3">
      <c r="A42" s="16"/>
      <c r="B42" s="16"/>
      <c r="C42" s="16"/>
      <c r="D42" s="16"/>
      <c r="E42" s="16"/>
      <c r="F42" s="16"/>
      <c r="G42" s="16"/>
      <c r="H42" s="16"/>
      <c r="I42" s="16"/>
      <c r="J42" s="16"/>
      <c r="K42" s="16"/>
      <c r="L42" s="16"/>
      <c r="M42" s="16"/>
    </row>
    <row r="43" spans="1:16" ht="16.5" x14ac:dyDescent="0.3">
      <c r="A43" s="16"/>
      <c r="B43" s="16"/>
      <c r="C43" s="16"/>
      <c r="D43" s="16"/>
      <c r="E43" s="16"/>
      <c r="F43" s="16"/>
      <c r="G43" s="16"/>
      <c r="H43" s="16"/>
      <c r="I43" s="16"/>
      <c r="J43" s="16"/>
      <c r="K43" s="16"/>
      <c r="L43" s="16"/>
      <c r="M43" s="16"/>
    </row>
    <row r="44" spans="1:16" ht="16.5" x14ac:dyDescent="0.3">
      <c r="A44" s="16"/>
      <c r="B44" s="14" t="s">
        <v>4997</v>
      </c>
      <c r="C44" s="16"/>
      <c r="D44" s="16"/>
      <c r="E44" s="16"/>
      <c r="F44" s="16"/>
      <c r="G44" s="16"/>
      <c r="H44" s="16"/>
      <c r="I44" s="16"/>
      <c r="J44" s="16"/>
      <c r="K44" s="16"/>
      <c r="L44" s="16"/>
      <c r="M44" s="16"/>
    </row>
    <row r="45" spans="1:16" ht="16.5" x14ac:dyDescent="0.3">
      <c r="A45" s="16"/>
      <c r="B45" s="16"/>
      <c r="C45" s="16"/>
      <c r="D45" s="16"/>
      <c r="E45" s="16"/>
      <c r="F45" s="16"/>
      <c r="G45" s="16"/>
      <c r="H45" s="16"/>
      <c r="I45" s="16"/>
      <c r="J45" s="16"/>
      <c r="K45" s="16"/>
      <c r="L45" s="16"/>
      <c r="M45" s="16"/>
    </row>
    <row r="46" spans="1:16" ht="16.5" x14ac:dyDescent="0.3">
      <c r="A46" s="16"/>
      <c r="B46" s="16"/>
      <c r="C46" s="16"/>
      <c r="D46" s="16"/>
      <c r="E46" s="16"/>
      <c r="F46" s="16"/>
      <c r="G46" s="16"/>
      <c r="H46" s="16"/>
      <c r="I46" s="16"/>
      <c r="J46" s="16"/>
      <c r="K46" s="16"/>
      <c r="L46" s="16"/>
      <c r="M46" s="16"/>
    </row>
    <row r="47" spans="1:16" ht="16.5" x14ac:dyDescent="0.3">
      <c r="A47" s="16"/>
      <c r="B47" s="16"/>
      <c r="C47" s="16"/>
      <c r="D47" s="16"/>
      <c r="E47" s="16"/>
      <c r="F47" s="16"/>
      <c r="G47" s="16"/>
      <c r="H47" s="16"/>
      <c r="I47" s="16"/>
      <c r="J47" s="16"/>
      <c r="K47" s="16"/>
      <c r="L47" s="16"/>
      <c r="M47" s="16"/>
    </row>
    <row r="48" spans="1:16" ht="16.5" x14ac:dyDescent="0.3">
      <c r="A48" s="16"/>
      <c r="B48" s="16"/>
      <c r="C48" s="16"/>
      <c r="D48" s="16"/>
      <c r="E48" s="16"/>
      <c r="F48" s="16"/>
      <c r="G48" s="16"/>
      <c r="H48" s="16"/>
      <c r="I48" s="16"/>
      <c r="J48" s="16"/>
      <c r="K48" s="16"/>
      <c r="L48" s="16"/>
      <c r="M48" s="16"/>
    </row>
    <row r="49" spans="1:16" ht="16.5" x14ac:dyDescent="0.3">
      <c r="A49" s="16"/>
      <c r="B49" s="16"/>
      <c r="C49" s="16"/>
      <c r="D49" s="16"/>
      <c r="E49" s="16"/>
      <c r="F49" s="16"/>
      <c r="G49" s="16"/>
      <c r="H49" s="16"/>
      <c r="I49" s="16"/>
      <c r="J49" s="16"/>
      <c r="K49" s="16"/>
      <c r="L49" s="16"/>
      <c r="M49" s="16"/>
    </row>
    <row r="50" spans="1:16" ht="16.5" x14ac:dyDescent="0.3">
      <c r="A50" s="16"/>
      <c r="B50" s="16"/>
      <c r="C50" s="16"/>
      <c r="D50" s="16"/>
      <c r="E50" s="16"/>
      <c r="F50" s="16"/>
      <c r="G50" s="16"/>
      <c r="H50" s="16"/>
      <c r="I50" s="16"/>
      <c r="J50" s="16"/>
      <c r="K50" s="16"/>
      <c r="L50" s="16"/>
      <c r="M50" s="16"/>
    </row>
    <row r="51" spans="1:16" ht="17.25" x14ac:dyDescent="0.35">
      <c r="A51" s="15" t="s">
        <v>371</v>
      </c>
      <c r="B51" s="16"/>
      <c r="C51" s="16"/>
      <c r="D51" s="16"/>
      <c r="E51" s="16"/>
      <c r="F51" s="16"/>
      <c r="G51" s="16"/>
      <c r="H51" s="16"/>
      <c r="I51" s="16"/>
      <c r="J51" s="16"/>
      <c r="K51" s="16"/>
      <c r="L51" s="16"/>
      <c r="M51" s="16"/>
      <c r="P51" s="14" t="s">
        <v>4998</v>
      </c>
    </row>
    <row r="52" spans="1:16" ht="16.5" x14ac:dyDescent="0.3">
      <c r="A52" s="16"/>
      <c r="B52" s="17" t="s">
        <v>14</v>
      </c>
      <c r="C52" s="16"/>
      <c r="D52" s="16"/>
      <c r="E52" s="16"/>
      <c r="F52" s="16"/>
      <c r="G52" s="16"/>
      <c r="H52" s="16"/>
      <c r="I52" s="16"/>
      <c r="J52" s="16"/>
      <c r="K52" s="16"/>
      <c r="L52" s="16"/>
      <c r="M52" s="16"/>
    </row>
    <row r="53" spans="1:16" ht="16.5" x14ac:dyDescent="0.3">
      <c r="A53" s="16"/>
      <c r="B53" s="17"/>
      <c r="C53" s="16"/>
      <c r="D53" s="16"/>
      <c r="E53" s="16"/>
      <c r="F53" s="16"/>
      <c r="G53" s="16"/>
      <c r="H53" s="16"/>
      <c r="I53" s="16"/>
      <c r="J53" s="16"/>
      <c r="K53" s="16"/>
      <c r="L53" s="16"/>
      <c r="M53" s="16"/>
    </row>
    <row r="54" spans="1:16" ht="16.5" x14ac:dyDescent="0.3">
      <c r="A54" s="19" t="s">
        <v>367</v>
      </c>
      <c r="B54" s="17"/>
      <c r="C54" s="16"/>
      <c r="D54" s="16"/>
      <c r="E54" s="16"/>
      <c r="F54" s="16"/>
      <c r="G54" s="16"/>
      <c r="H54" s="16"/>
      <c r="I54" s="16"/>
      <c r="J54" s="16"/>
      <c r="K54" s="16"/>
      <c r="L54" s="16"/>
      <c r="M54" s="16"/>
    </row>
    <row r="55" spans="1:16" ht="16.5" x14ac:dyDescent="0.3">
      <c r="A55" s="16"/>
      <c r="B55" s="16" t="s">
        <v>318</v>
      </c>
      <c r="C55" s="16"/>
      <c r="D55" s="16"/>
      <c r="E55" s="16"/>
      <c r="F55" s="16"/>
      <c r="G55" s="16"/>
      <c r="H55" s="16"/>
      <c r="I55" s="16"/>
      <c r="J55" s="16"/>
      <c r="K55" s="16"/>
      <c r="L55" s="16"/>
      <c r="M55" s="16"/>
    </row>
    <row r="56" spans="1:16" ht="16.5" customHeight="1" x14ac:dyDescent="0.3">
      <c r="A56" s="16"/>
      <c r="B56" s="132" t="s">
        <v>362</v>
      </c>
      <c r="C56" s="132"/>
      <c r="D56" s="132"/>
      <c r="E56" s="132"/>
      <c r="F56" s="132"/>
      <c r="G56" s="132"/>
      <c r="H56" s="132"/>
      <c r="I56" s="132"/>
      <c r="J56" s="132"/>
      <c r="K56" s="132"/>
      <c r="L56" s="132"/>
      <c r="M56" s="132"/>
    </row>
    <row r="57" spans="1:16" ht="16.5" x14ac:dyDescent="0.3">
      <c r="A57" s="16"/>
      <c r="B57" s="132"/>
      <c r="C57" s="132"/>
      <c r="D57" s="132"/>
      <c r="E57" s="132"/>
      <c r="F57" s="132"/>
      <c r="G57" s="132"/>
      <c r="H57" s="132"/>
      <c r="I57" s="132"/>
      <c r="J57" s="132"/>
      <c r="K57" s="132"/>
      <c r="L57" s="132"/>
      <c r="M57" s="132"/>
    </row>
    <row r="58" spans="1:16" ht="16.5" x14ac:dyDescent="0.3">
      <c r="A58" s="16"/>
      <c r="B58" s="132"/>
      <c r="C58" s="132"/>
      <c r="D58" s="132"/>
      <c r="E58" s="132"/>
      <c r="F58" s="132"/>
      <c r="G58" s="132"/>
      <c r="H58" s="132"/>
      <c r="I58" s="132"/>
      <c r="J58" s="132"/>
      <c r="K58" s="132"/>
      <c r="L58" s="132"/>
      <c r="M58" s="132"/>
    </row>
    <row r="59" spans="1:16" ht="16.5" x14ac:dyDescent="0.3">
      <c r="A59" s="16"/>
      <c r="B59" s="132"/>
      <c r="C59" s="132"/>
      <c r="D59" s="132"/>
      <c r="E59" s="132"/>
      <c r="F59" s="132"/>
      <c r="G59" s="132"/>
      <c r="H59" s="132"/>
      <c r="I59" s="132"/>
      <c r="J59" s="132"/>
      <c r="K59" s="132"/>
      <c r="L59" s="132"/>
      <c r="M59" s="132"/>
    </row>
    <row r="60" spans="1:16" ht="16.5" x14ac:dyDescent="0.3">
      <c r="A60" s="16"/>
      <c r="B60" s="30"/>
      <c r="C60" s="30"/>
      <c r="D60" s="30"/>
      <c r="E60" s="30"/>
      <c r="F60" s="30"/>
      <c r="G60" s="30"/>
      <c r="H60" s="30"/>
      <c r="I60" s="30"/>
      <c r="J60" s="30"/>
      <c r="K60" s="30"/>
      <c r="L60" s="30"/>
      <c r="M60" s="30"/>
    </row>
    <row r="61" spans="1:16" ht="16.5" x14ac:dyDescent="0.3">
      <c r="A61" s="16"/>
      <c r="B61" s="30"/>
      <c r="C61" s="30"/>
      <c r="D61" s="30"/>
      <c r="E61" s="30"/>
      <c r="F61" s="30"/>
      <c r="G61" s="30"/>
      <c r="H61" s="30"/>
      <c r="I61" s="30"/>
      <c r="J61" s="30"/>
      <c r="K61" s="30"/>
      <c r="L61" s="30"/>
      <c r="M61" s="30"/>
    </row>
    <row r="62" spans="1:16" ht="16.5" x14ac:dyDescent="0.3">
      <c r="A62" s="19" t="s">
        <v>0</v>
      </c>
      <c r="C62" s="16"/>
      <c r="D62" s="27" t="s">
        <v>359</v>
      </c>
      <c r="E62" s="16"/>
      <c r="F62" s="16"/>
      <c r="G62" s="16"/>
      <c r="H62" s="16"/>
      <c r="I62" s="16"/>
      <c r="J62" s="16"/>
      <c r="K62" s="16"/>
      <c r="L62" s="16"/>
      <c r="M62" s="16"/>
    </row>
    <row r="63" spans="1:16" ht="16.5" x14ac:dyDescent="0.3">
      <c r="A63" s="18" t="s">
        <v>1</v>
      </c>
      <c r="B63" s="16" t="s">
        <v>9</v>
      </c>
      <c r="C63" s="16"/>
      <c r="D63" s="16"/>
      <c r="E63" s="16"/>
      <c r="F63" s="16"/>
      <c r="G63" s="16"/>
      <c r="H63" s="16"/>
      <c r="I63" s="16"/>
      <c r="J63" s="16"/>
      <c r="K63" s="16"/>
      <c r="L63" s="16"/>
      <c r="M63" s="16"/>
      <c r="N63" s="16"/>
    </row>
    <row r="64" spans="1:16" ht="16.5" x14ac:dyDescent="0.3">
      <c r="A64" s="18" t="s">
        <v>2</v>
      </c>
      <c r="B64" s="16" t="s">
        <v>10</v>
      </c>
      <c r="C64" s="16"/>
      <c r="D64" s="16"/>
      <c r="F64" s="16"/>
      <c r="G64" s="16"/>
      <c r="H64" s="16"/>
      <c r="I64" s="16"/>
      <c r="J64" s="16"/>
      <c r="K64" s="16"/>
      <c r="L64" s="16"/>
      <c r="M64" s="16"/>
    </row>
    <row r="65" spans="1:13" ht="16.5" x14ac:dyDescent="0.3">
      <c r="A65" s="18" t="s">
        <v>3</v>
      </c>
      <c r="B65" s="16" t="s">
        <v>11</v>
      </c>
      <c r="C65" s="16"/>
      <c r="D65" s="16"/>
      <c r="E65" s="16"/>
      <c r="F65" s="16"/>
      <c r="G65" s="16"/>
      <c r="H65" s="16"/>
      <c r="I65" s="16"/>
      <c r="J65" s="16"/>
      <c r="K65" s="16"/>
      <c r="L65" s="16"/>
      <c r="M65" s="16"/>
    </row>
    <row r="66" spans="1:13" ht="16.5" x14ac:dyDescent="0.3">
      <c r="A66" s="18" t="s">
        <v>4</v>
      </c>
      <c r="B66" s="16" t="s">
        <v>12</v>
      </c>
      <c r="C66" s="16"/>
      <c r="D66" s="16"/>
      <c r="E66" s="16"/>
      <c r="F66" s="16"/>
      <c r="G66" s="16"/>
      <c r="H66" s="16"/>
      <c r="I66" s="16"/>
      <c r="J66" s="16"/>
      <c r="K66" s="16"/>
      <c r="L66" s="16"/>
      <c r="M66" s="16"/>
    </row>
    <row r="67" spans="1:13" ht="16.5" x14ac:dyDescent="0.3">
      <c r="A67" s="18" t="s">
        <v>5</v>
      </c>
      <c r="B67" s="16" t="s">
        <v>13</v>
      </c>
      <c r="C67" s="16"/>
      <c r="D67" s="16"/>
      <c r="E67" s="16"/>
      <c r="F67" s="16"/>
      <c r="G67" s="16"/>
      <c r="H67" s="16"/>
      <c r="I67" s="16"/>
      <c r="J67" s="16"/>
      <c r="K67" s="16"/>
      <c r="L67" s="16"/>
      <c r="M67" s="16"/>
    </row>
    <row r="68" spans="1:13" ht="16.5" x14ac:dyDescent="0.3">
      <c r="A68" s="18" t="s">
        <v>6</v>
      </c>
      <c r="B68" s="16" t="s">
        <v>314</v>
      </c>
      <c r="C68" s="16"/>
      <c r="D68" s="16"/>
      <c r="E68" s="16"/>
      <c r="F68" s="16"/>
      <c r="G68" s="16"/>
      <c r="H68" s="16"/>
      <c r="I68" s="16"/>
      <c r="J68" s="16"/>
      <c r="K68" s="16"/>
      <c r="L68" s="16"/>
      <c r="M68" s="16"/>
    </row>
    <row r="69" spans="1:13" ht="16.5" x14ac:dyDescent="0.3">
      <c r="A69" s="18" t="s">
        <v>7</v>
      </c>
      <c r="B69" s="16" t="s">
        <v>315</v>
      </c>
      <c r="C69" s="16"/>
      <c r="D69" s="16"/>
      <c r="E69" s="16"/>
      <c r="F69" s="16"/>
      <c r="G69" s="16"/>
      <c r="H69" s="16"/>
      <c r="I69" s="16"/>
      <c r="J69" s="16"/>
      <c r="K69" s="16"/>
      <c r="L69" s="16"/>
      <c r="M69" s="16"/>
    </row>
    <row r="70" spans="1:13" ht="16.5" x14ac:dyDescent="0.3">
      <c r="A70" s="18" t="s">
        <v>8</v>
      </c>
      <c r="B70" s="16" t="s">
        <v>316</v>
      </c>
      <c r="C70" s="16"/>
      <c r="D70" s="16"/>
      <c r="E70" s="16"/>
      <c r="F70" s="16"/>
      <c r="G70" s="16"/>
      <c r="H70" s="16"/>
      <c r="I70" s="16"/>
      <c r="J70" s="16"/>
      <c r="K70" s="16"/>
      <c r="L70" s="16"/>
      <c r="M70" s="16"/>
    </row>
    <row r="71" spans="1:13" ht="16.5" x14ac:dyDescent="0.3">
      <c r="A71" s="18">
        <v>2</v>
      </c>
      <c r="B71" s="16" t="s">
        <v>317</v>
      </c>
      <c r="C71" s="16"/>
      <c r="D71" s="16"/>
      <c r="E71" s="16"/>
      <c r="F71" s="16"/>
      <c r="G71" s="16"/>
      <c r="H71" s="16"/>
      <c r="I71" s="16"/>
      <c r="J71" s="16"/>
      <c r="K71" s="16"/>
      <c r="L71" s="16"/>
      <c r="M71" s="16"/>
    </row>
    <row r="72" spans="1:13" ht="16.5" x14ac:dyDescent="0.3">
      <c r="A72" s="16"/>
      <c r="B72" s="16"/>
      <c r="C72" s="16"/>
      <c r="D72" s="16"/>
      <c r="E72" s="16"/>
      <c r="F72" s="16"/>
      <c r="G72" s="16"/>
      <c r="H72" s="16"/>
      <c r="I72" s="16"/>
      <c r="J72" s="16"/>
      <c r="K72" s="16"/>
      <c r="L72" s="16"/>
      <c r="M72" s="16"/>
    </row>
    <row r="73" spans="1:13" ht="16.5" x14ac:dyDescent="0.3">
      <c r="A73" s="19" t="s">
        <v>15</v>
      </c>
      <c r="B73" s="16"/>
      <c r="C73" s="16"/>
      <c r="D73" s="27" t="s">
        <v>356</v>
      </c>
      <c r="E73" s="16"/>
      <c r="F73" s="16"/>
      <c r="G73" s="16"/>
      <c r="H73" s="16"/>
      <c r="I73" s="16"/>
      <c r="J73" s="16"/>
      <c r="K73" s="16"/>
      <c r="L73" s="16"/>
    </row>
    <row r="74" spans="1:13" ht="16.5" x14ac:dyDescent="0.3">
      <c r="A74" s="18" t="s">
        <v>1</v>
      </c>
      <c r="B74" s="16" t="s">
        <v>16</v>
      </c>
      <c r="C74" s="16"/>
      <c r="D74" s="16"/>
      <c r="E74" s="16"/>
      <c r="F74" s="16"/>
      <c r="G74" s="16"/>
      <c r="H74" s="16"/>
      <c r="I74" s="16"/>
      <c r="J74" s="16"/>
      <c r="K74" s="16"/>
      <c r="L74" s="16"/>
      <c r="M74" s="16"/>
    </row>
    <row r="75" spans="1:13" ht="16.5" x14ac:dyDescent="0.3">
      <c r="A75" s="18" t="s">
        <v>2</v>
      </c>
      <c r="B75" s="16" t="s">
        <v>303</v>
      </c>
      <c r="C75" s="16"/>
      <c r="D75" s="16"/>
      <c r="E75" s="16"/>
      <c r="F75" s="16"/>
      <c r="G75" s="16"/>
      <c r="H75" s="16"/>
      <c r="I75" s="16"/>
      <c r="J75" s="16"/>
      <c r="K75" s="16"/>
      <c r="L75" s="16"/>
      <c r="M75" s="16"/>
    </row>
    <row r="76" spans="1:13" ht="16.5" x14ac:dyDescent="0.3">
      <c r="A76" s="18">
        <v>2</v>
      </c>
      <c r="B76" s="16" t="s">
        <v>17</v>
      </c>
      <c r="C76" s="16"/>
      <c r="D76" s="16"/>
      <c r="E76" s="16"/>
      <c r="F76" s="16"/>
      <c r="G76" s="16"/>
      <c r="H76" s="16"/>
      <c r="I76" s="16"/>
      <c r="J76" s="16"/>
      <c r="K76" s="16"/>
      <c r="L76" s="16"/>
      <c r="M76" s="16"/>
    </row>
    <row r="77" spans="1:13" ht="16.5" x14ac:dyDescent="0.3">
      <c r="A77" s="18"/>
      <c r="B77" s="16"/>
      <c r="C77" s="16"/>
      <c r="D77" s="16"/>
      <c r="E77" s="16"/>
      <c r="F77" s="16"/>
      <c r="G77" s="16"/>
      <c r="H77" s="16"/>
      <c r="I77" s="16"/>
      <c r="J77" s="16"/>
      <c r="K77" s="16"/>
      <c r="L77" s="16"/>
      <c r="M77" s="16"/>
    </row>
    <row r="78" spans="1:13" ht="16.5" x14ac:dyDescent="0.3">
      <c r="A78" s="20" t="s">
        <v>319</v>
      </c>
      <c r="B78" s="16"/>
      <c r="C78" s="16"/>
      <c r="D78" s="16"/>
      <c r="E78" s="16"/>
      <c r="F78" s="16"/>
      <c r="G78" s="16"/>
      <c r="H78" s="16"/>
      <c r="I78" s="16"/>
      <c r="J78" s="16"/>
      <c r="K78" s="16"/>
      <c r="L78" s="16"/>
      <c r="M78" s="16"/>
    </row>
    <row r="79" spans="1:13" ht="16.5" x14ac:dyDescent="0.3">
      <c r="A79" s="18">
        <v>1</v>
      </c>
      <c r="B79" s="16" t="s">
        <v>322</v>
      </c>
      <c r="C79" s="16"/>
      <c r="D79" s="16"/>
      <c r="E79" s="16"/>
      <c r="F79" s="16"/>
      <c r="G79" s="16"/>
      <c r="H79" s="16"/>
      <c r="I79" s="16"/>
      <c r="J79" s="16"/>
      <c r="K79" s="16"/>
      <c r="L79" s="16"/>
      <c r="M79" s="16"/>
    </row>
    <row r="80" spans="1:13" ht="16.5" x14ac:dyDescent="0.3">
      <c r="A80" s="18">
        <v>2</v>
      </c>
      <c r="B80" s="16" t="s">
        <v>323</v>
      </c>
      <c r="C80" s="16"/>
      <c r="D80" s="16"/>
      <c r="E80" s="16"/>
      <c r="F80" s="16"/>
      <c r="G80" s="16"/>
      <c r="H80" s="16"/>
      <c r="I80" s="16"/>
      <c r="J80" s="16"/>
      <c r="K80" s="16"/>
      <c r="L80" s="16"/>
      <c r="M80" s="16"/>
    </row>
    <row r="81" spans="1:25" ht="16.5" x14ac:dyDescent="0.3">
      <c r="A81" s="18" t="s">
        <v>320</v>
      </c>
      <c r="B81" s="16" t="s">
        <v>324</v>
      </c>
      <c r="C81" s="16"/>
      <c r="D81" s="16"/>
      <c r="E81" s="16"/>
      <c r="F81" s="16"/>
      <c r="G81" s="16"/>
      <c r="H81" s="16"/>
      <c r="I81" s="16"/>
      <c r="J81" s="16"/>
      <c r="K81" s="16"/>
      <c r="L81" s="16"/>
      <c r="M81" s="16"/>
    </row>
    <row r="82" spans="1:25" ht="17.25" x14ac:dyDescent="0.35">
      <c r="A82" s="18" t="s">
        <v>321</v>
      </c>
      <c r="B82" s="16" t="s">
        <v>325</v>
      </c>
      <c r="C82" s="16"/>
      <c r="D82" s="16"/>
      <c r="E82" s="16"/>
      <c r="F82" s="16"/>
      <c r="G82" s="16"/>
      <c r="H82" s="16"/>
      <c r="I82" s="16"/>
      <c r="J82" s="16"/>
      <c r="K82" s="16"/>
      <c r="L82" s="16"/>
      <c r="M82" s="16"/>
    </row>
    <row r="83" spans="1:25" ht="16.5" x14ac:dyDescent="0.3">
      <c r="A83" s="18">
        <v>3</v>
      </c>
      <c r="B83" s="17" t="s">
        <v>326</v>
      </c>
      <c r="C83" s="16"/>
      <c r="D83" s="16"/>
      <c r="E83" s="16"/>
      <c r="F83" s="16"/>
      <c r="G83" s="16"/>
      <c r="H83" s="16"/>
      <c r="I83" s="16"/>
      <c r="J83" s="16"/>
      <c r="K83" s="16"/>
      <c r="L83" s="16"/>
      <c r="M83" s="16"/>
    </row>
    <row r="84" spans="1:25" ht="16.5" x14ac:dyDescent="0.3">
      <c r="A84" s="18"/>
      <c r="B84" s="17"/>
      <c r="C84" s="16"/>
      <c r="D84" s="16"/>
      <c r="E84" s="16"/>
      <c r="F84" s="16"/>
      <c r="G84" s="16"/>
      <c r="H84" s="16"/>
      <c r="I84" s="16"/>
      <c r="J84" s="16"/>
      <c r="K84" s="16"/>
      <c r="L84" s="16"/>
      <c r="M84" s="16"/>
    </row>
    <row r="85" spans="1:25" ht="17.25" x14ac:dyDescent="0.35">
      <c r="A85" s="15" t="s">
        <v>327</v>
      </c>
      <c r="B85" s="16"/>
      <c r="C85" s="16"/>
      <c r="D85" s="16"/>
      <c r="E85" s="16"/>
      <c r="F85" s="16"/>
      <c r="G85" s="16"/>
      <c r="H85" s="16"/>
      <c r="I85" s="16"/>
      <c r="J85" s="16"/>
      <c r="K85" s="16"/>
      <c r="L85" s="16"/>
      <c r="M85" s="16"/>
    </row>
    <row r="86" spans="1:25" ht="16.5" x14ac:dyDescent="0.3">
      <c r="A86" s="32" t="s">
        <v>369</v>
      </c>
      <c r="D86" s="17" t="s">
        <v>313</v>
      </c>
      <c r="E86" s="16"/>
      <c r="F86" s="16"/>
      <c r="G86" s="16"/>
      <c r="H86" s="16"/>
      <c r="I86" s="16"/>
      <c r="J86" s="16"/>
      <c r="K86" s="16"/>
      <c r="L86" s="16"/>
      <c r="M86" s="16"/>
      <c r="N86" s="16"/>
    </row>
    <row r="87" spans="1:25" ht="16.5" x14ac:dyDescent="0.3">
      <c r="A87" s="32" t="s">
        <v>5000</v>
      </c>
      <c r="D87" s="17" t="s">
        <v>5001</v>
      </c>
      <c r="E87" s="16"/>
      <c r="F87" s="16"/>
      <c r="G87" s="16"/>
      <c r="H87" s="16"/>
      <c r="I87" s="16"/>
      <c r="J87" s="16"/>
      <c r="K87" s="16"/>
      <c r="L87" s="16"/>
      <c r="M87" s="16"/>
      <c r="N87" s="16"/>
    </row>
    <row r="88" spans="1:25" ht="16.5" x14ac:dyDescent="0.3">
      <c r="A88" s="32" t="s">
        <v>368</v>
      </c>
      <c r="D88" s="17" t="s">
        <v>309</v>
      </c>
      <c r="E88" s="16"/>
      <c r="F88" s="16"/>
      <c r="G88" s="16"/>
      <c r="H88" s="16"/>
      <c r="I88" s="16"/>
      <c r="J88" s="16"/>
      <c r="K88" s="16"/>
      <c r="L88" s="16"/>
      <c r="M88" s="16"/>
      <c r="N88" s="16"/>
    </row>
    <row r="89" spans="1:25" ht="16.5" x14ac:dyDescent="0.3">
      <c r="A89" s="16" t="s">
        <v>307</v>
      </c>
      <c r="B89" s="16"/>
      <c r="C89" s="16"/>
      <c r="D89" s="16"/>
      <c r="E89" s="16"/>
      <c r="F89" s="16"/>
      <c r="G89" s="16"/>
      <c r="H89" s="16"/>
      <c r="I89" s="16"/>
      <c r="J89" s="16"/>
      <c r="K89" s="16"/>
      <c r="L89" s="16"/>
      <c r="M89" s="16"/>
    </row>
    <row r="90" spans="1:25" ht="16.5" x14ac:dyDescent="0.3">
      <c r="A90" s="28" t="s">
        <v>308</v>
      </c>
      <c r="B90" s="29"/>
      <c r="C90" s="29"/>
      <c r="D90" s="29"/>
      <c r="E90" s="29"/>
      <c r="F90" s="29"/>
      <c r="G90" s="29"/>
      <c r="H90" s="29"/>
      <c r="I90" s="29"/>
      <c r="J90" s="29"/>
      <c r="K90" s="29"/>
      <c r="L90" s="29"/>
      <c r="M90" s="29"/>
      <c r="N90" s="24"/>
      <c r="O90" s="24"/>
      <c r="P90" s="24"/>
      <c r="Q90" s="24"/>
      <c r="R90" s="24"/>
      <c r="S90" s="24"/>
      <c r="T90" s="24"/>
      <c r="U90" s="24"/>
      <c r="V90" s="24"/>
      <c r="W90" s="24"/>
      <c r="X90" s="24"/>
      <c r="Y90" s="24"/>
    </row>
    <row r="91" spans="1:25" ht="16.5" x14ac:dyDescent="0.3">
      <c r="B91" s="16"/>
      <c r="C91" s="16"/>
      <c r="D91" s="16"/>
      <c r="E91" s="16"/>
      <c r="F91" s="16"/>
      <c r="G91" s="16"/>
      <c r="H91" s="16"/>
      <c r="I91" s="16"/>
      <c r="J91" s="16"/>
      <c r="K91" s="16"/>
      <c r="L91" s="16"/>
      <c r="M91" s="16"/>
      <c r="N91" s="24"/>
    </row>
    <row r="92" spans="1:25" ht="16.5" x14ac:dyDescent="0.3">
      <c r="A92" s="17"/>
      <c r="B92" s="16"/>
      <c r="C92" s="16"/>
      <c r="D92" s="16"/>
      <c r="E92" s="16"/>
      <c r="F92" s="16"/>
      <c r="G92" s="16"/>
      <c r="H92" s="16"/>
      <c r="I92" s="16"/>
      <c r="J92" s="16"/>
      <c r="K92" s="16"/>
      <c r="L92" s="16"/>
      <c r="M92" s="16"/>
      <c r="N92" s="24"/>
    </row>
    <row r="95" spans="1:25" s="26" customFormat="1" ht="18" x14ac:dyDescent="0.35"/>
  </sheetData>
  <mergeCells count="1">
    <mergeCell ref="B56:M59"/>
  </mergeCells>
  <hyperlinks>
    <hyperlink ref="B52" r:id="rId1" xr:uid="{1B9E29EA-3BC2-47CB-9FD6-A5A5DF92F34B}"/>
    <hyperlink ref="D88" r:id="rId2" xr:uid="{B961AB93-C7A1-4BCD-88B4-27AF22A12A8A}"/>
    <hyperlink ref="D86" r:id="rId3" xr:uid="{FC469C28-0703-425E-85F4-98B4F659D6C7}"/>
    <hyperlink ref="B83" r:id="rId4" display="https://www.ecfr.gov/current/title-2/section-184.6" xr:uid="{20618012-9CC8-43C1-8ADB-BD0A9C94CDCA}"/>
    <hyperlink ref="F37" location="'Manufactured Products Info'!A1" display="'Manufactured Products Info'!A1" xr:uid="{6585A00B-A2F2-4763-A229-50BA22B6BF8A}"/>
    <hyperlink ref="D62" location="'Construction Material Info'!A1" display="'Construction Material Info'!A1" xr:uid="{4AAB79E9-234E-4D73-9D56-214B3A2DCF9B}"/>
    <hyperlink ref="D73" location="'Manufactured Products Info'!A1" display="'Manufactured Products Info'!A1" xr:uid="{565B4BFD-7888-43E9-B277-78DFE50A554D}"/>
    <hyperlink ref="C22" r:id="rId5" xr:uid="{753D1762-3C8D-4562-AFC4-9D5A81814DB8}"/>
    <hyperlink ref="C23" r:id="rId6" xr:uid="{981CF98C-71C3-4520-944B-0B74334B7B7D}"/>
    <hyperlink ref="B38" r:id="rId7" xr:uid="{6655709B-37E0-496A-801C-0C48A05C8A66}"/>
    <hyperlink ref="B44" r:id="rId8" location=":~:text=A%23%2019.,permanent%20and%20Buy%20America%20applies " xr:uid="{F77FB983-27CF-459C-A17D-6477889CC242}"/>
    <hyperlink ref="P51" r:id="rId9" xr:uid="{0BA891D1-0EB4-464D-9836-3493D35D2D44}"/>
  </hyperlinks>
  <pageMargins left="0.7" right="0.7" top="0.75" bottom="0.75" header="0.3" footer="0.3"/>
  <pageSetup orientation="portrait" horizontalDpi="1200" verticalDpi="1200"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C283F-6FD8-4BBD-B29C-03894F247025}">
  <sheetPr codeName="Sheet8"/>
  <dimension ref="B2:B9"/>
  <sheetViews>
    <sheetView workbookViewId="0">
      <selection activeCell="B10" sqref="B10"/>
    </sheetView>
  </sheetViews>
  <sheetFormatPr defaultRowHeight="15" x14ac:dyDescent="0.25"/>
  <sheetData>
    <row r="2" spans="2:2" x14ac:dyDescent="0.25">
      <c r="B2" s="14" t="s">
        <v>347</v>
      </c>
    </row>
    <row r="8" spans="2:2" x14ac:dyDescent="0.25">
      <c r="B8" s="14" t="s">
        <v>348</v>
      </c>
    </row>
    <row r="9" spans="2:2" x14ac:dyDescent="0.25">
      <c r="B9" s="25" t="s">
        <v>349</v>
      </c>
    </row>
  </sheetData>
  <hyperlinks>
    <hyperlink ref="B2" r:id="rId1" xr:uid="{4022FC16-D4E7-4250-8CCA-4B4D928CF364}"/>
    <hyperlink ref="B8" r:id="rId2" xr:uid="{E265FAE3-C9F7-447C-8609-BE9E3C38B37E}"/>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8EF1-CFB7-46F4-A516-E613EE628B09}">
  <sheetPr codeName="Sheet5"/>
  <dimension ref="B2:T44"/>
  <sheetViews>
    <sheetView topLeftCell="A3" workbookViewId="0">
      <selection activeCell="Q13" sqref="Q13"/>
    </sheetView>
  </sheetViews>
  <sheetFormatPr defaultRowHeight="15" x14ac:dyDescent="0.25"/>
  <cols>
    <col min="2" max="2" width="18.7109375" customWidth="1"/>
  </cols>
  <sheetData>
    <row r="2" spans="2:19" ht="21" x14ac:dyDescent="0.4">
      <c r="B2" s="36" t="s">
        <v>328</v>
      </c>
      <c r="C2" s="16"/>
      <c r="D2" s="16"/>
      <c r="E2" s="16"/>
      <c r="F2" s="16"/>
      <c r="G2" s="16"/>
      <c r="H2" s="16"/>
      <c r="I2" s="16"/>
      <c r="J2" s="16"/>
      <c r="K2" s="16"/>
      <c r="L2" s="16"/>
      <c r="M2" s="16"/>
      <c r="N2" s="16"/>
      <c r="O2" s="16"/>
      <c r="P2" s="16"/>
      <c r="Q2" s="16"/>
      <c r="R2" s="16"/>
      <c r="S2" s="16"/>
    </row>
    <row r="3" spans="2:19" ht="16.5" x14ac:dyDescent="0.3">
      <c r="B3" s="16"/>
      <c r="C3" s="16"/>
      <c r="D3" s="16"/>
      <c r="E3" s="16"/>
      <c r="F3" s="16"/>
      <c r="G3" s="16"/>
      <c r="H3" s="16"/>
      <c r="I3" s="16"/>
      <c r="J3" s="16"/>
      <c r="K3" s="16"/>
      <c r="L3" s="16"/>
      <c r="M3" s="16"/>
      <c r="N3" s="16"/>
      <c r="O3" s="16"/>
      <c r="P3" s="16"/>
      <c r="Q3" s="16"/>
      <c r="R3" s="16"/>
      <c r="S3" s="16"/>
    </row>
    <row r="4" spans="2:19" ht="16.5" x14ac:dyDescent="0.3">
      <c r="B4" s="18" t="s">
        <v>329</v>
      </c>
      <c r="C4" s="16" t="s">
        <v>330</v>
      </c>
      <c r="D4" s="16"/>
      <c r="E4" s="16"/>
      <c r="F4" s="16"/>
      <c r="G4" s="16"/>
      <c r="H4" s="16"/>
      <c r="I4" s="16"/>
      <c r="J4" s="16"/>
      <c r="K4" s="16"/>
      <c r="L4" s="16"/>
      <c r="M4" s="16"/>
      <c r="N4" s="16"/>
      <c r="O4" s="16"/>
      <c r="P4" s="16"/>
      <c r="Q4" s="16"/>
      <c r="R4" s="16"/>
      <c r="S4" s="16"/>
    </row>
    <row r="5" spans="2:19" ht="16.5" x14ac:dyDescent="0.3">
      <c r="B5" s="18"/>
      <c r="C5" s="16"/>
      <c r="D5" s="16"/>
      <c r="E5" s="16"/>
      <c r="F5" s="16"/>
      <c r="G5" s="16"/>
      <c r="H5" s="16"/>
      <c r="I5" s="16"/>
      <c r="J5" s="16"/>
      <c r="K5" s="16"/>
      <c r="L5" s="16"/>
      <c r="M5" s="16"/>
      <c r="N5" s="16"/>
      <c r="O5" s="16"/>
      <c r="P5" s="16"/>
      <c r="Q5" s="16"/>
      <c r="R5" s="16"/>
      <c r="S5" s="16"/>
    </row>
    <row r="6" spans="2:19" ht="16.5" x14ac:dyDescent="0.3">
      <c r="B6" s="18"/>
      <c r="C6" s="16"/>
      <c r="D6" s="16"/>
      <c r="E6" s="16"/>
      <c r="F6" s="16"/>
      <c r="G6" s="16"/>
      <c r="H6" s="16"/>
      <c r="I6" s="16"/>
      <c r="J6" s="16"/>
      <c r="K6" s="16"/>
      <c r="L6" s="16"/>
      <c r="M6" s="16"/>
      <c r="N6" s="16"/>
      <c r="O6" s="16"/>
      <c r="P6" s="16"/>
      <c r="Q6" s="16"/>
      <c r="R6" s="16"/>
      <c r="S6" s="16"/>
    </row>
    <row r="7" spans="2:19" ht="16.5" x14ac:dyDescent="0.3">
      <c r="B7" s="18" t="s">
        <v>360</v>
      </c>
      <c r="C7" s="16"/>
      <c r="D7" s="16"/>
      <c r="E7" s="16"/>
      <c r="F7" s="16"/>
      <c r="G7" s="16"/>
      <c r="H7" s="16"/>
      <c r="I7" s="16"/>
      <c r="J7" s="16"/>
      <c r="K7" s="16"/>
      <c r="L7" s="16"/>
      <c r="M7" s="16"/>
      <c r="N7" s="16"/>
      <c r="O7" s="16"/>
      <c r="P7" s="16"/>
      <c r="Q7" s="16"/>
      <c r="R7" s="16"/>
      <c r="S7" s="16"/>
    </row>
    <row r="8" spans="2:19" ht="16.5" x14ac:dyDescent="0.3">
      <c r="B8" s="16"/>
      <c r="C8" s="16"/>
      <c r="D8" s="16"/>
      <c r="E8" s="16"/>
      <c r="F8" s="16"/>
      <c r="G8" s="16"/>
      <c r="H8" s="16"/>
      <c r="I8" s="16"/>
      <c r="J8" s="16"/>
      <c r="K8" s="16"/>
      <c r="L8" s="16"/>
      <c r="M8" s="16"/>
      <c r="N8" s="16"/>
      <c r="O8" s="16"/>
      <c r="P8" s="16"/>
      <c r="Q8" s="16"/>
      <c r="R8" s="16"/>
      <c r="S8" s="16"/>
    </row>
    <row r="9" spans="2:19" ht="16.5" x14ac:dyDescent="0.3">
      <c r="B9" s="16"/>
      <c r="C9" s="16"/>
      <c r="D9" s="16"/>
      <c r="E9" s="16"/>
      <c r="F9" s="16"/>
      <c r="G9" s="16"/>
      <c r="H9" s="16"/>
      <c r="I9" s="16"/>
      <c r="J9" s="16"/>
      <c r="K9" s="16"/>
      <c r="L9" s="16"/>
      <c r="M9" s="16"/>
      <c r="N9" s="16"/>
      <c r="O9" s="16"/>
      <c r="P9" s="16"/>
      <c r="Q9" s="16"/>
      <c r="R9" s="16"/>
      <c r="S9" s="16"/>
    </row>
    <row r="10" spans="2:19" ht="16.5" x14ac:dyDescent="0.3">
      <c r="B10" s="16"/>
      <c r="C10" s="16"/>
      <c r="D10" s="16"/>
      <c r="E10" s="16"/>
      <c r="F10" s="16"/>
      <c r="G10" s="16"/>
      <c r="H10" s="16"/>
      <c r="I10" s="16"/>
      <c r="J10" s="16"/>
      <c r="K10" s="16"/>
      <c r="L10" s="16"/>
      <c r="M10" s="16"/>
      <c r="N10" s="16"/>
      <c r="O10" s="16"/>
      <c r="P10" s="16"/>
      <c r="Q10" s="16"/>
      <c r="R10" s="16"/>
      <c r="S10" s="16"/>
    </row>
    <row r="11" spans="2:19" ht="16.5" x14ac:dyDescent="0.3">
      <c r="B11" s="16"/>
      <c r="C11" s="16"/>
      <c r="D11" s="16"/>
      <c r="E11" s="16"/>
      <c r="F11" s="16"/>
      <c r="G11" s="16"/>
      <c r="H11" s="16"/>
      <c r="I11" s="16"/>
      <c r="J11" s="16"/>
      <c r="K11" s="16"/>
      <c r="L11" s="16"/>
      <c r="M11" s="16"/>
      <c r="N11" s="16"/>
      <c r="O11" s="16"/>
      <c r="P11" s="16"/>
      <c r="Q11" s="16"/>
      <c r="R11" s="16"/>
      <c r="S11" s="16"/>
    </row>
    <row r="12" spans="2:19" ht="16.5" x14ac:dyDescent="0.3">
      <c r="B12" s="16"/>
      <c r="C12" s="16"/>
      <c r="D12" s="16"/>
      <c r="E12" s="16"/>
      <c r="F12" s="16"/>
      <c r="G12" s="16"/>
      <c r="H12" s="16"/>
      <c r="I12" s="16"/>
      <c r="J12" s="16"/>
      <c r="K12" s="16"/>
      <c r="L12" s="16"/>
      <c r="M12" s="16"/>
      <c r="N12" s="16"/>
      <c r="O12" s="16"/>
      <c r="P12" s="16"/>
      <c r="Q12" s="16"/>
      <c r="R12" s="16"/>
      <c r="S12" s="16"/>
    </row>
    <row r="13" spans="2:19" ht="16.5" x14ac:dyDescent="0.3">
      <c r="B13" s="16"/>
      <c r="C13" s="16"/>
      <c r="D13" s="16"/>
      <c r="E13" s="16"/>
      <c r="F13" s="16"/>
      <c r="G13" s="16"/>
      <c r="H13" s="16"/>
      <c r="I13" s="16"/>
      <c r="J13" s="16"/>
      <c r="K13" s="16"/>
      <c r="L13" s="16"/>
      <c r="M13" s="16"/>
      <c r="N13" s="16"/>
      <c r="O13" s="16"/>
      <c r="P13" s="16"/>
      <c r="Q13" s="16"/>
      <c r="R13" s="16"/>
      <c r="S13" s="16"/>
    </row>
    <row r="14" spans="2:19" ht="16.5" x14ac:dyDescent="0.3">
      <c r="B14" s="16"/>
      <c r="C14" s="16"/>
      <c r="D14" s="16"/>
      <c r="E14" s="16"/>
      <c r="F14" s="16"/>
      <c r="G14" s="16"/>
      <c r="H14" s="16"/>
      <c r="I14" s="16"/>
      <c r="J14" s="16"/>
      <c r="K14" s="16"/>
      <c r="L14" s="16"/>
      <c r="M14" s="16"/>
      <c r="N14" s="16"/>
      <c r="O14" s="16"/>
      <c r="P14" s="16"/>
      <c r="Q14" s="16"/>
      <c r="R14" s="16"/>
      <c r="S14" s="16"/>
    </row>
    <row r="15" spans="2:19" ht="16.5" x14ac:dyDescent="0.3">
      <c r="B15" s="16"/>
      <c r="C15" s="16"/>
      <c r="D15" s="16"/>
      <c r="E15" s="16"/>
      <c r="F15" s="16"/>
      <c r="G15" s="16"/>
      <c r="H15" s="16"/>
      <c r="I15" s="16"/>
      <c r="J15" s="16"/>
      <c r="K15" s="16"/>
      <c r="L15" s="16"/>
      <c r="M15" s="16"/>
      <c r="N15" s="16"/>
      <c r="O15" s="16"/>
      <c r="P15" s="16"/>
      <c r="Q15" s="16"/>
      <c r="R15" s="16"/>
      <c r="S15" s="16"/>
    </row>
    <row r="16" spans="2:19" ht="16.5" x14ac:dyDescent="0.3">
      <c r="B16" s="16"/>
      <c r="C16" s="16"/>
      <c r="D16" s="16"/>
      <c r="E16" s="16"/>
      <c r="F16" s="16"/>
      <c r="G16" s="16"/>
      <c r="H16" s="16"/>
      <c r="I16" s="16"/>
      <c r="J16" s="16"/>
      <c r="K16" s="16"/>
      <c r="L16" s="16"/>
      <c r="M16" s="16"/>
      <c r="N16" s="16"/>
      <c r="O16" s="16"/>
      <c r="P16" s="16"/>
      <c r="Q16" s="16"/>
      <c r="R16" s="16"/>
      <c r="S16" s="16"/>
    </row>
    <row r="17" spans="2:19" ht="16.5" x14ac:dyDescent="0.3">
      <c r="B17" s="16"/>
      <c r="C17" s="16"/>
      <c r="D17" s="16"/>
      <c r="E17" s="16"/>
      <c r="F17" s="16"/>
      <c r="G17" s="16"/>
      <c r="H17" s="16"/>
      <c r="I17" s="16"/>
      <c r="J17" s="16"/>
      <c r="K17" s="16"/>
      <c r="L17" s="16"/>
      <c r="M17" s="16"/>
      <c r="N17" s="16"/>
      <c r="O17" s="16"/>
      <c r="P17" s="16"/>
      <c r="Q17" s="16"/>
      <c r="R17" s="16"/>
      <c r="S17" s="16"/>
    </row>
    <row r="18" spans="2:19" ht="16.5" x14ac:dyDescent="0.3">
      <c r="B18" s="16"/>
      <c r="C18" s="16"/>
      <c r="D18" s="16"/>
      <c r="E18" s="16"/>
      <c r="F18" s="16"/>
      <c r="G18" s="16"/>
      <c r="H18" s="16"/>
      <c r="I18" s="16"/>
      <c r="J18" s="16"/>
      <c r="K18" s="16"/>
      <c r="L18" s="16"/>
      <c r="M18" s="16"/>
      <c r="N18" s="16"/>
      <c r="O18" s="16"/>
      <c r="P18" s="16"/>
      <c r="Q18" s="16"/>
      <c r="R18" s="16"/>
      <c r="S18" s="16"/>
    </row>
    <row r="19" spans="2:19" ht="16.5" x14ac:dyDescent="0.3">
      <c r="B19" s="16"/>
      <c r="C19" s="16"/>
      <c r="D19" s="16"/>
      <c r="E19" s="16"/>
      <c r="F19" s="16"/>
      <c r="G19" s="16"/>
      <c r="H19" s="16"/>
      <c r="I19" s="16"/>
      <c r="J19" s="16"/>
      <c r="K19" s="16"/>
      <c r="L19" s="16"/>
      <c r="M19" s="16"/>
      <c r="N19" s="16"/>
      <c r="O19" s="16"/>
      <c r="P19" s="16"/>
      <c r="Q19" s="16"/>
      <c r="R19" s="16"/>
      <c r="S19" s="16"/>
    </row>
    <row r="20" spans="2:19" ht="16.5" x14ac:dyDescent="0.3">
      <c r="B20" s="16"/>
      <c r="C20" s="16"/>
      <c r="D20" s="16"/>
      <c r="E20" s="16"/>
      <c r="F20" s="16"/>
      <c r="G20" s="16"/>
      <c r="H20" s="16"/>
      <c r="I20" s="16"/>
      <c r="J20" s="16"/>
      <c r="K20" s="16"/>
      <c r="L20" s="16"/>
      <c r="M20" s="16"/>
      <c r="N20" s="16"/>
      <c r="O20" s="16"/>
      <c r="P20" s="16"/>
      <c r="Q20" s="16"/>
      <c r="R20" s="16"/>
      <c r="S20" s="16"/>
    </row>
    <row r="21" spans="2:19" ht="16.5" x14ac:dyDescent="0.3">
      <c r="B21" s="16"/>
      <c r="C21" s="16"/>
      <c r="D21" s="16"/>
      <c r="E21" s="16"/>
      <c r="F21" s="16"/>
      <c r="G21" s="16"/>
      <c r="H21" s="16"/>
      <c r="I21" s="16"/>
      <c r="J21" s="16"/>
      <c r="K21" s="16"/>
      <c r="L21" s="16"/>
      <c r="M21" s="16"/>
      <c r="N21" s="16"/>
      <c r="O21" s="16"/>
      <c r="P21" s="16"/>
      <c r="Q21" s="16"/>
      <c r="R21" s="16"/>
      <c r="S21" s="16"/>
    </row>
    <row r="22" spans="2:19" ht="16.5" x14ac:dyDescent="0.3">
      <c r="B22" s="16"/>
      <c r="C22" s="16"/>
      <c r="D22" s="16"/>
      <c r="E22" s="16"/>
      <c r="F22" s="16"/>
      <c r="G22" s="16"/>
      <c r="H22" s="16"/>
      <c r="I22" s="16"/>
      <c r="J22" s="16"/>
      <c r="K22" s="16"/>
      <c r="L22" s="16"/>
      <c r="M22" s="16"/>
      <c r="N22" s="16"/>
      <c r="O22" s="16"/>
      <c r="P22" s="16"/>
      <c r="Q22" s="16"/>
      <c r="R22" s="16"/>
      <c r="S22" s="16"/>
    </row>
    <row r="23" spans="2:19" ht="16.5" x14ac:dyDescent="0.3">
      <c r="B23" s="16"/>
      <c r="C23" s="16"/>
      <c r="D23" s="16"/>
      <c r="E23" s="16"/>
      <c r="F23" s="16"/>
      <c r="G23" s="16"/>
      <c r="H23" s="16"/>
      <c r="I23" s="16"/>
      <c r="J23" s="16"/>
      <c r="K23" s="16"/>
      <c r="L23" s="16"/>
      <c r="M23" s="16"/>
      <c r="N23" s="16"/>
      <c r="O23" s="16"/>
      <c r="P23" s="16"/>
      <c r="Q23" s="16"/>
      <c r="R23" s="16"/>
      <c r="S23" s="16"/>
    </row>
    <row r="24" spans="2:19" ht="16.5" x14ac:dyDescent="0.3">
      <c r="B24" s="16"/>
      <c r="C24" s="16"/>
      <c r="D24" s="16"/>
      <c r="E24" s="16"/>
      <c r="F24" s="16"/>
      <c r="G24" s="16"/>
      <c r="H24" s="16"/>
      <c r="I24" s="16"/>
      <c r="J24" s="16"/>
      <c r="K24" s="16"/>
      <c r="L24" s="16"/>
      <c r="M24" s="16"/>
      <c r="N24" s="16"/>
      <c r="O24" s="16"/>
      <c r="P24" s="16"/>
      <c r="Q24" s="16"/>
      <c r="R24" s="16"/>
      <c r="S24" s="16"/>
    </row>
    <row r="25" spans="2:19" ht="16.5" x14ac:dyDescent="0.3">
      <c r="B25" s="16"/>
      <c r="C25" s="16"/>
      <c r="D25" s="16"/>
      <c r="E25" s="16"/>
      <c r="F25" s="16"/>
      <c r="G25" s="16"/>
      <c r="H25" s="16"/>
      <c r="I25" s="16"/>
      <c r="J25" s="16"/>
      <c r="K25" s="16"/>
      <c r="L25" s="16"/>
      <c r="M25" s="16"/>
      <c r="N25" s="16"/>
      <c r="O25" s="16"/>
      <c r="P25" s="16"/>
      <c r="Q25" s="16"/>
      <c r="R25" s="16"/>
      <c r="S25" s="16"/>
    </row>
    <row r="26" spans="2:19" ht="16.5" x14ac:dyDescent="0.3">
      <c r="B26" s="16"/>
      <c r="C26" s="16"/>
      <c r="D26" s="16"/>
      <c r="E26" s="16"/>
      <c r="F26" s="16"/>
      <c r="G26" s="16"/>
      <c r="H26" s="16"/>
      <c r="I26" s="16"/>
      <c r="J26" s="16"/>
      <c r="K26" s="16"/>
      <c r="L26" s="16"/>
      <c r="M26" s="16"/>
      <c r="N26" s="16"/>
      <c r="O26" s="16"/>
      <c r="P26" s="16"/>
      <c r="Q26" s="16"/>
      <c r="R26" s="16"/>
      <c r="S26" s="16"/>
    </row>
    <row r="27" spans="2:19" ht="16.5" x14ac:dyDescent="0.3">
      <c r="B27" s="16"/>
      <c r="C27" s="16"/>
      <c r="D27" s="16"/>
      <c r="E27" s="16"/>
      <c r="F27" s="16"/>
      <c r="G27" s="16"/>
      <c r="H27" s="16"/>
      <c r="I27" s="16"/>
      <c r="J27" s="16"/>
      <c r="K27" s="16"/>
      <c r="L27" s="16"/>
      <c r="M27" s="16"/>
      <c r="N27" s="16"/>
      <c r="O27" s="16"/>
      <c r="P27" s="16"/>
      <c r="Q27" s="16"/>
      <c r="R27" s="16"/>
      <c r="S27" s="16"/>
    </row>
    <row r="28" spans="2:19" ht="16.5" x14ac:dyDescent="0.3">
      <c r="B28" s="16"/>
      <c r="C28" s="16"/>
      <c r="D28" s="16"/>
      <c r="E28" s="16"/>
      <c r="F28" s="16"/>
      <c r="G28" s="16"/>
      <c r="H28" s="16"/>
      <c r="I28" s="16"/>
      <c r="J28" s="16"/>
      <c r="K28" s="16"/>
      <c r="L28" s="16"/>
      <c r="M28" s="16"/>
      <c r="N28" s="16"/>
      <c r="O28" s="16"/>
      <c r="P28" s="16"/>
      <c r="Q28" s="16"/>
      <c r="R28" s="16"/>
      <c r="S28" s="16"/>
    </row>
    <row r="29" spans="2:19" ht="16.5" x14ac:dyDescent="0.3">
      <c r="B29" s="16"/>
      <c r="C29" s="16"/>
      <c r="D29" s="16"/>
      <c r="E29" s="16"/>
      <c r="F29" s="16"/>
      <c r="G29" s="16"/>
      <c r="H29" s="16"/>
      <c r="I29" s="16"/>
      <c r="J29" s="16"/>
      <c r="K29" s="16"/>
      <c r="L29" s="16"/>
      <c r="M29" s="16"/>
      <c r="N29" s="16"/>
      <c r="O29" s="16"/>
      <c r="P29" s="16"/>
      <c r="Q29" s="16"/>
      <c r="R29" s="16"/>
      <c r="S29" s="16"/>
    </row>
    <row r="30" spans="2:19" ht="16.5" x14ac:dyDescent="0.3">
      <c r="B30" s="16"/>
      <c r="C30" s="16"/>
      <c r="D30" s="16"/>
      <c r="E30" s="16"/>
      <c r="F30" s="16"/>
      <c r="G30" s="16"/>
      <c r="H30" s="16"/>
      <c r="I30" s="16"/>
      <c r="J30" s="16"/>
      <c r="K30" s="16"/>
      <c r="L30" s="16"/>
      <c r="M30" s="16"/>
      <c r="N30" s="16"/>
      <c r="O30" s="16"/>
      <c r="P30" s="16"/>
      <c r="Q30" s="16"/>
      <c r="R30" s="16"/>
      <c r="S30" s="16"/>
    </row>
    <row r="31" spans="2:19" ht="16.5" x14ac:dyDescent="0.3">
      <c r="B31" s="16"/>
      <c r="C31" s="16"/>
      <c r="D31" s="16"/>
      <c r="E31" s="16"/>
      <c r="F31" s="16"/>
      <c r="G31" s="16"/>
      <c r="H31" s="16"/>
      <c r="I31" s="16"/>
      <c r="J31" s="16"/>
      <c r="K31" s="16"/>
      <c r="L31" s="16"/>
      <c r="M31" s="16"/>
      <c r="N31" s="16"/>
      <c r="O31" s="16"/>
      <c r="P31" s="16"/>
      <c r="Q31" s="16"/>
      <c r="R31" s="16"/>
      <c r="S31" s="16"/>
    </row>
    <row r="32" spans="2:19" ht="16.5" x14ac:dyDescent="0.3">
      <c r="B32" s="16"/>
      <c r="C32" s="16"/>
      <c r="D32" s="16"/>
      <c r="E32" s="16"/>
      <c r="F32" s="16"/>
      <c r="G32" s="16"/>
      <c r="H32" s="16"/>
      <c r="I32" s="16"/>
      <c r="J32" s="16"/>
      <c r="K32" s="16"/>
      <c r="L32" s="16"/>
      <c r="M32" s="16"/>
      <c r="N32" s="16"/>
      <c r="O32" s="16"/>
      <c r="P32" s="16"/>
      <c r="Q32" s="16"/>
      <c r="R32" s="16"/>
      <c r="S32" s="16"/>
    </row>
    <row r="33" spans="2:20" ht="16.5" x14ac:dyDescent="0.3">
      <c r="B33" s="16"/>
      <c r="C33" s="16"/>
      <c r="D33" s="16"/>
      <c r="E33" s="16"/>
      <c r="F33" s="16"/>
      <c r="G33" s="16"/>
      <c r="H33" s="16"/>
      <c r="I33" s="16"/>
      <c r="J33" s="16"/>
      <c r="K33" s="16"/>
      <c r="L33" s="16"/>
      <c r="M33" s="16"/>
      <c r="N33" s="16"/>
      <c r="O33" s="16"/>
      <c r="P33" s="16"/>
      <c r="Q33" s="16"/>
      <c r="R33" s="16"/>
      <c r="S33" s="16"/>
    </row>
    <row r="34" spans="2:20" ht="16.5" x14ac:dyDescent="0.3">
      <c r="B34" s="16"/>
      <c r="C34" s="16"/>
      <c r="D34" s="16"/>
      <c r="E34" s="16"/>
      <c r="F34" s="16"/>
      <c r="G34" s="16"/>
      <c r="H34" s="16"/>
      <c r="I34" s="16"/>
      <c r="J34" s="16"/>
      <c r="K34" s="16"/>
      <c r="L34" s="16"/>
      <c r="M34" s="16"/>
      <c r="N34" s="16"/>
      <c r="O34" s="16"/>
      <c r="P34" s="16"/>
      <c r="Q34" s="16"/>
      <c r="R34" s="16"/>
      <c r="S34" s="16"/>
    </row>
    <row r="35" spans="2:20" ht="16.5" x14ac:dyDescent="0.3">
      <c r="B35" s="16"/>
      <c r="C35" s="16"/>
      <c r="D35" s="16"/>
      <c r="E35" s="16"/>
      <c r="F35" s="16"/>
      <c r="G35" s="16"/>
      <c r="H35" s="16"/>
      <c r="I35" s="16"/>
      <c r="J35" s="16"/>
      <c r="K35" s="16"/>
      <c r="L35" s="16"/>
      <c r="M35" s="16"/>
      <c r="N35" s="16"/>
      <c r="O35" s="16"/>
      <c r="P35" s="16"/>
      <c r="Q35" s="16"/>
      <c r="R35" s="16"/>
      <c r="S35" s="16"/>
    </row>
    <row r="36" spans="2:20" ht="16.5" x14ac:dyDescent="0.3">
      <c r="B36" s="16"/>
      <c r="C36" s="16"/>
      <c r="D36" s="16"/>
      <c r="E36" s="16"/>
      <c r="F36" s="16"/>
      <c r="G36" s="16"/>
      <c r="H36" s="16"/>
      <c r="I36" s="16"/>
      <c r="J36" s="16"/>
      <c r="K36" s="16"/>
      <c r="L36" s="16"/>
      <c r="M36" s="16"/>
      <c r="N36" s="16"/>
      <c r="O36" s="16"/>
      <c r="P36" s="16"/>
      <c r="Q36" s="16"/>
      <c r="R36" s="16"/>
      <c r="S36" s="16"/>
    </row>
    <row r="37" spans="2:20" ht="16.5" x14ac:dyDescent="0.3">
      <c r="B37" s="16"/>
      <c r="C37" s="16"/>
      <c r="D37" s="16"/>
      <c r="E37" s="16"/>
      <c r="F37" s="16"/>
      <c r="G37" s="16"/>
      <c r="H37" s="16"/>
      <c r="I37" s="16"/>
      <c r="J37" s="16"/>
      <c r="K37" s="16"/>
      <c r="L37" s="16"/>
      <c r="M37" s="16"/>
      <c r="N37" s="16"/>
      <c r="O37" s="16"/>
      <c r="P37" s="16"/>
      <c r="Q37" s="16"/>
      <c r="R37" s="16"/>
      <c r="S37" s="16"/>
    </row>
    <row r="38" spans="2:20" ht="21" x14ac:dyDescent="0.4">
      <c r="B38" s="37" t="s">
        <v>335</v>
      </c>
      <c r="C38" s="16"/>
      <c r="D38" s="16"/>
      <c r="E38" s="16"/>
      <c r="F38" s="16"/>
      <c r="G38" s="16"/>
      <c r="H38" s="16"/>
      <c r="I38" s="16"/>
      <c r="J38" s="16"/>
      <c r="K38" s="16"/>
      <c r="L38" s="16"/>
      <c r="M38" s="16"/>
      <c r="N38" s="16"/>
      <c r="O38" s="16"/>
      <c r="P38" s="16"/>
      <c r="Q38" s="16"/>
      <c r="R38" s="16"/>
      <c r="S38" s="16"/>
    </row>
    <row r="39" spans="2:20" ht="16.5" x14ac:dyDescent="0.3">
      <c r="B39" s="16"/>
      <c r="C39" s="16"/>
      <c r="D39" s="16"/>
      <c r="E39" s="16"/>
      <c r="F39" s="16"/>
      <c r="G39" s="16"/>
      <c r="H39" s="16"/>
      <c r="I39" s="16"/>
      <c r="J39" s="16"/>
      <c r="K39" s="16"/>
      <c r="L39" s="16"/>
      <c r="M39" s="16"/>
      <c r="N39" s="16"/>
      <c r="O39" s="16"/>
      <c r="P39" s="16"/>
      <c r="Q39" s="16"/>
      <c r="R39" s="16"/>
      <c r="S39" s="16"/>
    </row>
    <row r="40" spans="2:20" ht="16.5" x14ac:dyDescent="0.3">
      <c r="B40" s="18" t="s">
        <v>329</v>
      </c>
      <c r="C40" s="16" t="s">
        <v>361</v>
      </c>
      <c r="D40" s="16"/>
      <c r="E40" s="16"/>
      <c r="F40" s="16"/>
      <c r="G40" s="16"/>
      <c r="H40" s="16"/>
      <c r="I40" s="16"/>
      <c r="J40" s="16"/>
      <c r="K40" s="16"/>
      <c r="L40" s="16"/>
      <c r="M40" s="16"/>
      <c r="N40" s="16"/>
      <c r="O40" s="16"/>
      <c r="P40" s="16"/>
      <c r="Q40" s="16"/>
      <c r="R40" s="16"/>
      <c r="S40" s="16"/>
    </row>
    <row r="41" spans="2:20" ht="16.5" x14ac:dyDescent="0.3">
      <c r="B41" s="18"/>
      <c r="D41" s="16"/>
      <c r="E41" s="16"/>
      <c r="F41" s="16"/>
      <c r="G41" s="16"/>
      <c r="H41" s="16"/>
      <c r="I41" s="16"/>
      <c r="J41" s="16"/>
      <c r="K41" s="16"/>
      <c r="L41" s="16"/>
      <c r="M41" s="16"/>
      <c r="N41" s="16"/>
      <c r="O41" s="16"/>
      <c r="P41" s="16"/>
      <c r="Q41" s="16"/>
      <c r="R41" s="16"/>
      <c r="S41" s="16"/>
    </row>
    <row r="42" spans="2:20" ht="16.5" x14ac:dyDescent="0.3">
      <c r="B42" s="13"/>
      <c r="C42" s="16"/>
      <c r="D42" s="16"/>
      <c r="E42" s="16"/>
      <c r="F42" s="16"/>
      <c r="G42" s="16"/>
      <c r="H42" s="16"/>
      <c r="I42" s="16"/>
      <c r="J42" s="16"/>
      <c r="K42" s="16"/>
      <c r="L42" s="16"/>
      <c r="M42" s="16"/>
      <c r="N42" s="16"/>
      <c r="O42" s="16"/>
      <c r="P42" s="16"/>
      <c r="Q42" s="16"/>
      <c r="R42" s="16"/>
      <c r="S42" s="16"/>
      <c r="T42" s="16"/>
    </row>
    <row r="43" spans="2:20" ht="16.5" x14ac:dyDescent="0.3">
      <c r="B43" s="18" t="s">
        <v>372</v>
      </c>
      <c r="C43" s="16" t="s">
        <v>331</v>
      </c>
      <c r="D43" s="16"/>
      <c r="E43" s="16"/>
      <c r="F43" s="16"/>
      <c r="G43" s="16"/>
      <c r="H43" s="16"/>
      <c r="I43" s="16"/>
      <c r="J43" s="16"/>
      <c r="K43" s="16"/>
      <c r="L43" s="16"/>
      <c r="M43" s="16"/>
      <c r="N43" s="16"/>
      <c r="O43" s="16"/>
      <c r="P43" s="16"/>
      <c r="Q43" s="16"/>
      <c r="R43" s="16"/>
      <c r="S43" s="16"/>
    </row>
    <row r="44" spans="2:20" ht="16.5" x14ac:dyDescent="0.3">
      <c r="B44" s="16"/>
      <c r="C44" s="16"/>
      <c r="D44" s="23" t="s">
        <v>332</v>
      </c>
      <c r="E44" s="16"/>
      <c r="F44" s="16"/>
      <c r="G44" s="16"/>
      <c r="H44" s="16"/>
      <c r="I44" s="16"/>
      <c r="J44" s="16"/>
      <c r="K44" s="16"/>
      <c r="L44" s="16"/>
      <c r="M44" s="16"/>
      <c r="N44" s="16"/>
      <c r="O44" s="16"/>
      <c r="P44" s="16"/>
      <c r="Q44" s="16"/>
      <c r="R44" s="16"/>
      <c r="S44" s="1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2CF9F-0ED8-41EA-9278-C0E86028FB80}">
  <sheetPr codeName="Sheet41"/>
  <dimension ref="B1"/>
  <sheetViews>
    <sheetView topLeftCell="A25" workbookViewId="0">
      <selection activeCell="O11" sqref="O11"/>
    </sheetView>
  </sheetViews>
  <sheetFormatPr defaultRowHeight="15" x14ac:dyDescent="0.25"/>
  <sheetData>
    <row r="1" spans="2:2" x14ac:dyDescent="0.25">
      <c r="B1" s="14" t="s">
        <v>346</v>
      </c>
    </row>
  </sheetData>
  <hyperlinks>
    <hyperlink ref="B1" r:id="rId1" xr:uid="{09FE4C93-260C-41C1-917C-05DBC0B0A93B}"/>
  </hyperlinks>
  <pageMargins left="0.7" right="0.7" top="0.75" bottom="0.75" header="0.3" footer="0.3"/>
  <pageSetup orientation="portrait"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D16A-7115-4185-9544-765F9B31F296}">
  <sheetPr codeName="Sheet31"/>
  <dimension ref="A1"/>
  <sheetViews>
    <sheetView workbookViewId="0">
      <selection activeCell="A13" sqref="A13"/>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45E1-1E63-49BF-908D-BB15BBCF71A2}">
  <sheetPr codeName="Sheet9"/>
  <dimension ref="A1:Y201"/>
  <sheetViews>
    <sheetView tabSelected="1" workbookViewId="0">
      <selection activeCell="K8" sqref="K8"/>
    </sheetView>
  </sheetViews>
  <sheetFormatPr defaultRowHeight="15" x14ac:dyDescent="0.25"/>
  <cols>
    <col min="1" max="1" width="9.7109375" customWidth="1"/>
    <col min="2" max="2" width="11.5703125" bestFit="1" customWidth="1"/>
    <col min="3" max="3" width="45.140625" bestFit="1" customWidth="1"/>
    <col min="4" max="4" width="13.85546875" bestFit="1" customWidth="1"/>
    <col min="5" max="5" width="6.5703125" customWidth="1"/>
    <col min="6" max="6" width="10" bestFit="1" customWidth="1"/>
    <col min="7" max="7" width="16.140625" customWidth="1"/>
    <col min="8" max="8" width="13.85546875" customWidth="1"/>
    <col min="9" max="9" width="2.42578125" style="39" customWidth="1"/>
    <col min="10" max="10" width="3.7109375" customWidth="1"/>
  </cols>
  <sheetData>
    <row r="1" spans="1:8" x14ac:dyDescent="0.25">
      <c r="A1" s="98" t="s">
        <v>4985</v>
      </c>
      <c r="B1" s="2"/>
      <c r="C1" s="2"/>
      <c r="D1" s="2"/>
      <c r="E1" s="2"/>
      <c r="F1" s="2"/>
      <c r="G1" s="22"/>
      <c r="H1" s="21"/>
    </row>
    <row r="2" spans="1:8" x14ac:dyDescent="0.25">
      <c r="A2" s="98" t="s">
        <v>4986</v>
      </c>
      <c r="B2" s="2"/>
      <c r="C2" s="2"/>
      <c r="D2" s="2"/>
      <c r="E2" s="2"/>
      <c r="F2" s="2"/>
      <c r="G2" s="2"/>
      <c r="H2" s="2"/>
    </row>
    <row r="3" spans="1:8" x14ac:dyDescent="0.25">
      <c r="A3" s="4" t="s">
        <v>18</v>
      </c>
      <c r="B3" s="4" t="s">
        <v>19</v>
      </c>
      <c r="C3" s="4" t="s">
        <v>20</v>
      </c>
      <c r="D3" s="4" t="s">
        <v>21</v>
      </c>
      <c r="E3" s="4" t="s">
        <v>22</v>
      </c>
      <c r="F3" s="4" t="s">
        <v>23</v>
      </c>
      <c r="G3" s="4" t="s">
        <v>24</v>
      </c>
      <c r="H3" s="4" t="s">
        <v>25</v>
      </c>
    </row>
    <row r="4" spans="1:8" x14ac:dyDescent="0.25">
      <c r="A4" s="3" t="s">
        <v>26</v>
      </c>
      <c r="B4" s="2"/>
      <c r="C4" s="2"/>
      <c r="D4" s="2"/>
      <c r="E4" s="2"/>
      <c r="F4" s="2"/>
      <c r="G4" s="2"/>
      <c r="H4" s="2"/>
    </row>
    <row r="5" spans="1:8" x14ac:dyDescent="0.25">
      <c r="A5" s="3"/>
      <c r="B5" s="3"/>
      <c r="C5" s="3"/>
      <c r="D5" s="5"/>
      <c r="E5" s="3"/>
      <c r="F5" s="126"/>
      <c r="G5" s="10"/>
      <c r="H5" s="10"/>
    </row>
    <row r="6" spans="1:8" x14ac:dyDescent="0.25">
      <c r="A6" s="1"/>
      <c r="B6" s="1"/>
      <c r="C6" s="1"/>
      <c r="D6" s="8"/>
      <c r="E6" s="1"/>
      <c r="F6" s="127"/>
      <c r="G6" s="11"/>
      <c r="H6" s="11"/>
    </row>
    <row r="7" spans="1:8" x14ac:dyDescent="0.25">
      <c r="A7" s="3"/>
      <c r="B7" s="3"/>
      <c r="C7" s="3"/>
      <c r="D7" s="5"/>
      <c r="E7" s="3"/>
      <c r="F7" s="126"/>
      <c r="G7" s="10"/>
      <c r="H7" s="10"/>
    </row>
    <row r="8" spans="1:8" x14ac:dyDescent="0.25">
      <c r="A8" s="1"/>
      <c r="B8" s="1"/>
      <c r="C8" s="1"/>
      <c r="D8" s="8"/>
      <c r="E8" s="1"/>
      <c r="F8" s="127"/>
      <c r="G8" s="11"/>
      <c r="H8" s="11"/>
    </row>
    <row r="9" spans="1:8" x14ac:dyDescent="0.25">
      <c r="A9" s="3"/>
      <c r="B9" s="3"/>
      <c r="C9" s="3"/>
      <c r="D9" s="5"/>
      <c r="E9" s="3"/>
      <c r="F9" s="126"/>
      <c r="G9" s="10"/>
      <c r="H9" s="10"/>
    </row>
    <row r="10" spans="1:8" x14ac:dyDescent="0.25">
      <c r="A10" s="1"/>
      <c r="B10" s="1"/>
      <c r="C10" s="1"/>
      <c r="D10" s="8"/>
      <c r="E10" s="1"/>
      <c r="F10" s="127"/>
      <c r="G10" s="11"/>
      <c r="H10" s="11"/>
    </row>
    <row r="11" spans="1:8" x14ac:dyDescent="0.25">
      <c r="A11" s="3"/>
      <c r="B11" s="3"/>
      <c r="C11" s="3"/>
      <c r="D11" s="5"/>
      <c r="E11" s="3"/>
      <c r="F11" s="126"/>
      <c r="G11" s="10"/>
      <c r="H11" s="10"/>
    </row>
    <row r="12" spans="1:8" x14ac:dyDescent="0.25">
      <c r="A12" s="1"/>
      <c r="B12" s="1"/>
      <c r="C12" s="1"/>
      <c r="D12" s="8"/>
      <c r="E12" s="1"/>
      <c r="F12" s="127"/>
      <c r="G12" s="11"/>
      <c r="H12" s="11"/>
    </row>
    <row r="13" spans="1:8" x14ac:dyDescent="0.25">
      <c r="A13" s="3"/>
      <c r="B13" s="3"/>
      <c r="C13" s="3"/>
      <c r="D13" s="5"/>
      <c r="E13" s="3"/>
      <c r="F13" s="126"/>
      <c r="G13" s="10"/>
      <c r="H13" s="10"/>
    </row>
    <row r="14" spans="1:8" x14ac:dyDescent="0.25">
      <c r="A14" s="1"/>
      <c r="B14" s="1"/>
      <c r="C14" s="1"/>
      <c r="D14" s="8"/>
      <c r="E14" s="1"/>
      <c r="F14" s="127"/>
      <c r="G14" s="11"/>
      <c r="H14" s="11"/>
    </row>
    <row r="15" spans="1:8" x14ac:dyDescent="0.25">
      <c r="A15" s="3"/>
      <c r="B15" s="3"/>
      <c r="C15" s="3"/>
      <c r="D15" s="5"/>
      <c r="E15" s="3"/>
      <c r="F15" s="126"/>
      <c r="G15" s="10"/>
      <c r="H15" s="10"/>
    </row>
    <row r="16" spans="1:8" x14ac:dyDescent="0.25">
      <c r="A16" s="1"/>
      <c r="B16" s="1"/>
      <c r="C16" s="1"/>
      <c r="D16" s="8"/>
      <c r="E16" s="1"/>
      <c r="F16" s="127"/>
      <c r="G16" s="11"/>
      <c r="H16" s="11"/>
    </row>
    <row r="17" spans="1:8" x14ac:dyDescent="0.25">
      <c r="A17" s="3"/>
      <c r="B17" s="3"/>
      <c r="C17" s="3"/>
      <c r="D17" s="5"/>
      <c r="E17" s="3"/>
      <c r="F17" s="126"/>
      <c r="G17" s="10"/>
      <c r="H17" s="10"/>
    </row>
    <row r="18" spans="1:8" x14ac:dyDescent="0.25">
      <c r="A18" s="1"/>
      <c r="B18" s="1"/>
      <c r="C18" s="1"/>
      <c r="D18" s="8"/>
      <c r="E18" s="1"/>
      <c r="F18" s="127"/>
      <c r="G18" s="11"/>
      <c r="H18" s="11"/>
    </row>
    <row r="19" spans="1:8" x14ac:dyDescent="0.25">
      <c r="A19" s="3"/>
      <c r="B19" s="3"/>
      <c r="C19" s="3"/>
      <c r="D19" s="5"/>
      <c r="E19" s="3"/>
      <c r="F19" s="126"/>
      <c r="G19" s="10"/>
      <c r="H19" s="10"/>
    </row>
    <row r="20" spans="1:8" x14ac:dyDescent="0.25">
      <c r="A20" s="1"/>
      <c r="B20" s="1"/>
      <c r="C20" s="1"/>
      <c r="D20" s="8"/>
      <c r="E20" s="1"/>
      <c r="F20" s="127"/>
      <c r="G20" s="11"/>
      <c r="H20" s="11"/>
    </row>
    <row r="21" spans="1:8" x14ac:dyDescent="0.25">
      <c r="A21" s="3"/>
      <c r="B21" s="3"/>
      <c r="C21" s="3"/>
      <c r="D21" s="5"/>
      <c r="E21" s="3"/>
      <c r="F21" s="126"/>
      <c r="G21" s="10"/>
      <c r="H21" s="10"/>
    </row>
    <row r="22" spans="1:8" x14ac:dyDescent="0.25">
      <c r="A22" s="1"/>
      <c r="B22" s="1"/>
      <c r="C22" s="1"/>
      <c r="D22" s="8"/>
      <c r="E22" s="1"/>
      <c r="F22" s="127"/>
      <c r="G22" s="11"/>
      <c r="H22" s="11"/>
    </row>
    <row r="23" spans="1:8" x14ac:dyDescent="0.25">
      <c r="A23" s="3"/>
      <c r="B23" s="3"/>
      <c r="C23" s="3"/>
      <c r="D23" s="5"/>
      <c r="E23" s="3"/>
      <c r="F23" s="126"/>
      <c r="G23" s="10"/>
      <c r="H23" s="10"/>
    </row>
    <row r="24" spans="1:8" x14ac:dyDescent="0.25">
      <c r="A24" s="1"/>
      <c r="B24" s="1"/>
      <c r="C24" s="1"/>
      <c r="D24" s="8"/>
      <c r="E24" s="1"/>
      <c r="F24" s="127"/>
      <c r="G24" s="11"/>
      <c r="H24" s="11"/>
    </row>
    <row r="25" spans="1:8" x14ac:dyDescent="0.25">
      <c r="A25" s="3"/>
      <c r="B25" s="3"/>
      <c r="C25" s="3"/>
      <c r="D25" s="5"/>
      <c r="E25" s="3"/>
      <c r="F25" s="126"/>
      <c r="G25" s="10"/>
      <c r="H25" s="10"/>
    </row>
    <row r="26" spans="1:8" x14ac:dyDescent="0.25">
      <c r="A26" s="1"/>
      <c r="B26" s="1"/>
      <c r="C26" s="1"/>
      <c r="D26" s="8"/>
      <c r="E26" s="1"/>
      <c r="F26" s="127"/>
      <c r="G26" s="11"/>
      <c r="H26" s="11"/>
    </row>
    <row r="27" spans="1:8" x14ac:dyDescent="0.25">
      <c r="A27" s="3"/>
      <c r="B27" s="3"/>
      <c r="C27" s="3"/>
      <c r="D27" s="5"/>
      <c r="E27" s="3"/>
      <c r="F27" s="126"/>
      <c r="G27" s="10"/>
      <c r="H27" s="10"/>
    </row>
    <row r="28" spans="1:8" x14ac:dyDescent="0.25">
      <c r="A28" s="1"/>
      <c r="B28" s="1"/>
      <c r="C28" s="1"/>
      <c r="D28" s="8"/>
      <c r="E28" s="1"/>
      <c r="F28" s="127"/>
      <c r="G28" s="11"/>
      <c r="H28" s="11"/>
    </row>
    <row r="29" spans="1:8" x14ac:dyDescent="0.25">
      <c r="A29" s="3"/>
      <c r="B29" s="3"/>
      <c r="C29" s="3"/>
      <c r="D29" s="5"/>
      <c r="E29" s="3"/>
      <c r="F29" s="126"/>
      <c r="G29" s="10"/>
      <c r="H29" s="10"/>
    </row>
    <row r="30" spans="1:8" x14ac:dyDescent="0.25">
      <c r="A30" s="1"/>
      <c r="B30" s="1"/>
      <c r="C30" s="1"/>
      <c r="D30" s="8"/>
      <c r="E30" s="1"/>
      <c r="F30" s="127"/>
      <c r="G30" s="11"/>
      <c r="H30" s="11"/>
    </row>
    <row r="31" spans="1:8" x14ac:dyDescent="0.25">
      <c r="A31" s="3"/>
      <c r="B31" s="3"/>
      <c r="C31" s="3"/>
      <c r="D31" s="5"/>
      <c r="E31" s="3"/>
      <c r="F31" s="126"/>
      <c r="G31" s="10"/>
      <c r="H31" s="10"/>
    </row>
    <row r="32" spans="1:8" x14ac:dyDescent="0.25">
      <c r="A32" s="1"/>
      <c r="B32" s="1"/>
      <c r="C32" s="1"/>
      <c r="D32" s="8"/>
      <c r="E32" s="1"/>
      <c r="F32" s="127"/>
      <c r="G32" s="11"/>
      <c r="H32" s="11"/>
    </row>
    <row r="33" spans="1:8" x14ac:dyDescent="0.25">
      <c r="A33" s="3"/>
      <c r="B33" s="3"/>
      <c r="C33" s="3"/>
      <c r="D33" s="5"/>
      <c r="E33" s="3"/>
      <c r="F33" s="126"/>
      <c r="G33" s="10"/>
      <c r="H33" s="10"/>
    </row>
    <row r="34" spans="1:8" x14ac:dyDescent="0.25">
      <c r="A34" s="1"/>
      <c r="B34" s="1"/>
      <c r="C34" s="1"/>
      <c r="D34" s="8"/>
      <c r="E34" s="1"/>
      <c r="F34" s="127"/>
      <c r="G34" s="11"/>
      <c r="H34" s="11"/>
    </row>
    <row r="35" spans="1:8" x14ac:dyDescent="0.25">
      <c r="A35" s="3"/>
      <c r="B35" s="3"/>
      <c r="C35" s="3"/>
      <c r="D35" s="5"/>
      <c r="E35" s="3"/>
      <c r="F35" s="126"/>
      <c r="G35" s="10"/>
      <c r="H35" s="10"/>
    </row>
    <row r="36" spans="1:8" x14ac:dyDescent="0.25">
      <c r="A36" s="1"/>
      <c r="B36" s="1"/>
      <c r="C36" s="1"/>
      <c r="D36" s="8"/>
      <c r="E36" s="1"/>
      <c r="F36" s="127"/>
      <c r="G36" s="11"/>
      <c r="H36" s="11"/>
    </row>
    <row r="37" spans="1:8" x14ac:dyDescent="0.25">
      <c r="A37" s="3"/>
      <c r="B37" s="3"/>
      <c r="C37" s="3"/>
      <c r="D37" s="5"/>
      <c r="E37" s="3"/>
      <c r="F37" s="126"/>
      <c r="G37" s="10"/>
      <c r="H37" s="10"/>
    </row>
    <row r="38" spans="1:8" x14ac:dyDescent="0.25">
      <c r="A38" s="1"/>
      <c r="B38" s="1"/>
      <c r="C38" s="1"/>
      <c r="D38" s="8"/>
      <c r="E38" s="1"/>
      <c r="F38" s="127"/>
      <c r="G38" s="11"/>
      <c r="H38" s="11"/>
    </row>
    <row r="39" spans="1:8" x14ac:dyDescent="0.25">
      <c r="A39" s="3"/>
      <c r="B39" s="3"/>
      <c r="C39" s="3"/>
      <c r="D39" s="5"/>
      <c r="E39" s="3"/>
      <c r="F39" s="126"/>
      <c r="G39" s="10"/>
      <c r="H39" s="10"/>
    </row>
    <row r="40" spans="1:8" x14ac:dyDescent="0.25">
      <c r="A40" s="1"/>
      <c r="B40" s="1"/>
      <c r="C40" s="1"/>
      <c r="D40" s="8"/>
      <c r="E40" s="1"/>
      <c r="F40" s="127"/>
      <c r="G40" s="11"/>
      <c r="H40" s="11"/>
    </row>
    <row r="41" spans="1:8" x14ac:dyDescent="0.25">
      <c r="A41" s="3"/>
      <c r="B41" s="3"/>
      <c r="C41" s="3"/>
      <c r="D41" s="5"/>
      <c r="E41" s="3"/>
      <c r="F41" s="126"/>
      <c r="G41" s="10"/>
      <c r="H41" s="10"/>
    </row>
    <row r="42" spans="1:8" x14ac:dyDescent="0.25">
      <c r="A42" s="1"/>
      <c r="B42" s="1"/>
      <c r="C42" s="1"/>
      <c r="D42" s="8"/>
      <c r="E42" s="1"/>
      <c r="F42" s="127"/>
      <c r="G42" s="11"/>
      <c r="H42" s="11"/>
    </row>
    <row r="43" spans="1:8" x14ac:dyDescent="0.25">
      <c r="A43" s="3"/>
      <c r="B43" s="3"/>
      <c r="C43" s="3"/>
      <c r="D43" s="5"/>
      <c r="E43" s="3"/>
      <c r="F43" s="126"/>
      <c r="G43" s="10"/>
      <c r="H43" s="10"/>
    </row>
    <row r="44" spans="1:8" x14ac:dyDescent="0.25">
      <c r="A44" s="1"/>
      <c r="B44" s="1"/>
      <c r="C44" s="1"/>
      <c r="D44" s="8"/>
      <c r="E44" s="1"/>
      <c r="F44" s="127"/>
      <c r="G44" s="11"/>
      <c r="H44" s="11"/>
    </row>
    <row r="45" spans="1:8" x14ac:dyDescent="0.25">
      <c r="A45" s="3"/>
      <c r="B45" s="3"/>
      <c r="C45" s="3"/>
      <c r="D45" s="5"/>
      <c r="E45" s="3"/>
      <c r="F45" s="126"/>
      <c r="G45" s="10"/>
      <c r="H45" s="10"/>
    </row>
    <row r="46" spans="1:8" x14ac:dyDescent="0.25">
      <c r="A46" s="1"/>
      <c r="B46" s="1"/>
      <c r="C46" s="1"/>
      <c r="D46" s="8"/>
      <c r="E46" s="1"/>
      <c r="F46" s="127"/>
      <c r="G46" s="11"/>
      <c r="H46" s="11"/>
    </row>
    <row r="47" spans="1:8" x14ac:dyDescent="0.25">
      <c r="A47" s="3"/>
      <c r="B47" s="3"/>
      <c r="C47" s="3"/>
      <c r="D47" s="5"/>
      <c r="E47" s="3"/>
      <c r="F47" s="126"/>
      <c r="G47" s="10"/>
      <c r="H47" s="10"/>
    </row>
    <row r="48" spans="1:8" x14ac:dyDescent="0.25">
      <c r="A48" s="1"/>
      <c r="B48" s="1"/>
      <c r="C48" s="1"/>
      <c r="D48" s="8"/>
      <c r="E48" s="1"/>
      <c r="F48" s="127"/>
      <c r="G48" s="11"/>
      <c r="H48" s="11"/>
    </row>
    <row r="49" spans="1:8" x14ac:dyDescent="0.25">
      <c r="A49" s="3"/>
      <c r="B49" s="3"/>
      <c r="C49" s="3"/>
      <c r="D49" s="5"/>
      <c r="E49" s="3"/>
      <c r="F49" s="126"/>
      <c r="G49" s="10"/>
      <c r="H49" s="10"/>
    </row>
    <row r="50" spans="1:8" x14ac:dyDescent="0.25">
      <c r="A50" s="1"/>
      <c r="B50" s="1"/>
      <c r="C50" s="1"/>
      <c r="D50" s="8"/>
      <c r="E50" s="1"/>
      <c r="F50" s="127"/>
      <c r="G50" s="11"/>
      <c r="H50" s="11"/>
    </row>
    <row r="51" spans="1:8" x14ac:dyDescent="0.25">
      <c r="A51" s="3"/>
      <c r="B51" s="3"/>
      <c r="C51" s="3"/>
      <c r="D51" s="5"/>
      <c r="E51" s="3"/>
      <c r="F51" s="126"/>
      <c r="G51" s="10"/>
      <c r="H51" s="10"/>
    </row>
    <row r="52" spans="1:8" x14ac:dyDescent="0.25">
      <c r="A52" s="1"/>
      <c r="B52" s="1"/>
      <c r="C52" s="1"/>
      <c r="D52" s="8"/>
      <c r="E52" s="1"/>
      <c r="F52" s="127"/>
      <c r="G52" s="11"/>
      <c r="H52" s="11"/>
    </row>
    <row r="53" spans="1:8" x14ac:dyDescent="0.25">
      <c r="A53" s="3"/>
      <c r="B53" s="3"/>
      <c r="C53" s="3"/>
      <c r="D53" s="5"/>
      <c r="E53" s="3"/>
      <c r="F53" s="126"/>
      <c r="G53" s="10"/>
      <c r="H53" s="10"/>
    </row>
    <row r="54" spans="1:8" x14ac:dyDescent="0.25">
      <c r="A54" s="1"/>
      <c r="B54" s="1"/>
      <c r="C54" s="1"/>
      <c r="D54" s="8"/>
      <c r="E54" s="1"/>
      <c r="F54" s="127"/>
      <c r="G54" s="11"/>
      <c r="H54" s="11"/>
    </row>
    <row r="55" spans="1:8" x14ac:dyDescent="0.25">
      <c r="A55" s="3"/>
      <c r="B55" s="3"/>
      <c r="C55" s="3"/>
      <c r="D55" s="5"/>
      <c r="E55" s="3"/>
      <c r="F55" s="126"/>
      <c r="G55" s="10"/>
      <c r="H55" s="10"/>
    </row>
    <row r="56" spans="1:8" x14ac:dyDescent="0.25">
      <c r="A56" s="1"/>
      <c r="B56" s="1"/>
      <c r="C56" s="1"/>
      <c r="D56" s="8"/>
      <c r="E56" s="1"/>
      <c r="F56" s="127"/>
      <c r="G56" s="11"/>
      <c r="H56" s="11"/>
    </row>
    <row r="57" spans="1:8" x14ac:dyDescent="0.25">
      <c r="A57" s="3"/>
      <c r="B57" s="3"/>
      <c r="C57" s="3"/>
      <c r="D57" s="5"/>
      <c r="E57" s="3"/>
      <c r="F57" s="126"/>
      <c r="G57" s="10"/>
      <c r="H57" s="10"/>
    </row>
    <row r="58" spans="1:8" x14ac:dyDescent="0.25">
      <c r="A58" s="1"/>
      <c r="B58" s="1"/>
      <c r="C58" s="1"/>
      <c r="D58" s="8"/>
      <c r="E58" s="1"/>
      <c r="F58" s="127"/>
      <c r="G58" s="11"/>
      <c r="H58" s="11"/>
    </row>
    <row r="59" spans="1:8" x14ac:dyDescent="0.25">
      <c r="A59" s="3"/>
      <c r="B59" s="3"/>
      <c r="C59" s="3"/>
      <c r="D59" s="5"/>
      <c r="E59" s="3"/>
      <c r="F59" s="126"/>
      <c r="G59" s="10"/>
      <c r="H59" s="10"/>
    </row>
    <row r="60" spans="1:8" x14ac:dyDescent="0.25">
      <c r="A60" s="1"/>
      <c r="B60" s="1"/>
      <c r="C60" s="1"/>
      <c r="D60" s="8"/>
      <c r="E60" s="1"/>
      <c r="F60" s="127"/>
      <c r="G60" s="11"/>
      <c r="H60" s="11"/>
    </row>
    <row r="61" spans="1:8" x14ac:dyDescent="0.25">
      <c r="A61" s="3"/>
      <c r="B61" s="3"/>
      <c r="C61" s="3"/>
      <c r="D61" s="5"/>
      <c r="E61" s="3"/>
      <c r="F61" s="126"/>
      <c r="G61" s="10"/>
      <c r="H61" s="10"/>
    </row>
    <row r="62" spans="1:8" x14ac:dyDescent="0.25">
      <c r="A62" s="1"/>
      <c r="B62" s="1"/>
      <c r="C62" s="1"/>
      <c r="D62" s="8"/>
      <c r="E62" s="1"/>
      <c r="F62" s="127"/>
      <c r="G62" s="11"/>
      <c r="H62" s="11"/>
    </row>
    <row r="63" spans="1:8" x14ac:dyDescent="0.25">
      <c r="A63" s="3"/>
      <c r="B63" s="3"/>
      <c r="C63" s="3"/>
      <c r="D63" s="5"/>
      <c r="E63" s="3"/>
      <c r="F63" s="126"/>
      <c r="G63" s="10"/>
      <c r="H63" s="10"/>
    </row>
    <row r="64" spans="1:8" x14ac:dyDescent="0.25">
      <c r="A64" s="1"/>
      <c r="B64" s="1"/>
      <c r="C64" s="1"/>
      <c r="D64" s="8"/>
      <c r="E64" s="1"/>
      <c r="F64" s="127"/>
      <c r="G64" s="11"/>
      <c r="H64" s="11"/>
    </row>
    <row r="65" spans="1:8" x14ac:dyDescent="0.25">
      <c r="A65" s="3"/>
      <c r="B65" s="3"/>
      <c r="C65" s="3"/>
      <c r="D65" s="5"/>
      <c r="E65" s="3"/>
      <c r="F65" s="126"/>
      <c r="G65" s="10"/>
      <c r="H65" s="10"/>
    </row>
    <row r="66" spans="1:8" x14ac:dyDescent="0.25">
      <c r="A66" s="1"/>
      <c r="B66" s="1"/>
      <c r="C66" s="1"/>
      <c r="D66" s="8"/>
      <c r="E66" s="1"/>
      <c r="F66" s="127"/>
      <c r="G66" s="11"/>
      <c r="H66" s="11"/>
    </row>
    <row r="67" spans="1:8" x14ac:dyDescent="0.25">
      <c r="A67" s="3"/>
      <c r="B67" s="3"/>
      <c r="C67" s="3"/>
      <c r="D67" s="5"/>
      <c r="E67" s="3"/>
      <c r="F67" s="126"/>
      <c r="G67" s="10"/>
      <c r="H67" s="10"/>
    </row>
    <row r="68" spans="1:8" x14ac:dyDescent="0.25">
      <c r="A68" s="1"/>
      <c r="B68" s="1"/>
      <c r="C68" s="1"/>
      <c r="D68" s="8"/>
      <c r="E68" s="1"/>
      <c r="F68" s="127"/>
      <c r="G68" s="11"/>
      <c r="H68" s="11"/>
    </row>
    <row r="69" spans="1:8" x14ac:dyDescent="0.25">
      <c r="A69" s="3"/>
      <c r="B69" s="3"/>
      <c r="C69" s="3"/>
      <c r="D69" s="5"/>
      <c r="E69" s="3"/>
      <c r="F69" s="126"/>
      <c r="G69" s="10"/>
      <c r="H69" s="10"/>
    </row>
    <row r="70" spans="1:8" x14ac:dyDescent="0.25">
      <c r="A70" s="1"/>
      <c r="B70" s="1"/>
      <c r="C70" s="1"/>
      <c r="D70" s="8"/>
      <c r="E70" s="1"/>
      <c r="F70" s="127"/>
      <c r="G70" s="11"/>
      <c r="H70" s="11"/>
    </row>
    <row r="71" spans="1:8" x14ac:dyDescent="0.25">
      <c r="A71" s="3"/>
      <c r="B71" s="3"/>
      <c r="C71" s="3"/>
      <c r="D71" s="5"/>
      <c r="E71" s="3"/>
      <c r="F71" s="126"/>
      <c r="G71" s="10"/>
      <c r="H71" s="10"/>
    </row>
    <row r="72" spans="1:8" x14ac:dyDescent="0.25">
      <c r="A72" s="1"/>
      <c r="B72" s="1"/>
      <c r="C72" s="1"/>
      <c r="D72" s="8"/>
      <c r="E72" s="1"/>
      <c r="F72" s="127"/>
      <c r="G72" s="11"/>
      <c r="H72" s="11"/>
    </row>
    <row r="73" spans="1:8" x14ac:dyDescent="0.25">
      <c r="A73" s="3"/>
      <c r="B73" s="3"/>
      <c r="C73" s="3"/>
      <c r="D73" s="5"/>
      <c r="E73" s="3"/>
      <c r="F73" s="126"/>
      <c r="G73" s="10"/>
      <c r="H73" s="10"/>
    </row>
    <row r="74" spans="1:8" x14ac:dyDescent="0.25">
      <c r="A74" s="1"/>
      <c r="B74" s="1"/>
      <c r="C74" s="1"/>
      <c r="D74" s="8"/>
      <c r="E74" s="1"/>
      <c r="F74" s="127"/>
      <c r="G74" s="11"/>
      <c r="H74" s="11"/>
    </row>
    <row r="75" spans="1:8" x14ac:dyDescent="0.25">
      <c r="A75" s="3"/>
      <c r="B75" s="3"/>
      <c r="C75" s="3"/>
      <c r="D75" s="5"/>
      <c r="E75" s="3"/>
      <c r="F75" s="126"/>
      <c r="G75" s="10"/>
      <c r="H75" s="10"/>
    </row>
    <row r="76" spans="1:8" x14ac:dyDescent="0.25">
      <c r="A76" s="1"/>
      <c r="B76" s="1"/>
      <c r="C76" s="1"/>
      <c r="D76" s="8"/>
      <c r="E76" s="1"/>
      <c r="F76" s="127"/>
      <c r="G76" s="11"/>
      <c r="H76" s="11"/>
    </row>
    <row r="77" spans="1:8" x14ac:dyDescent="0.25">
      <c r="A77" s="3"/>
      <c r="B77" s="3"/>
      <c r="C77" s="3"/>
      <c r="D77" s="5"/>
      <c r="E77" s="3"/>
      <c r="F77" s="126"/>
      <c r="G77" s="10"/>
      <c r="H77" s="10"/>
    </row>
    <row r="78" spans="1:8" x14ac:dyDescent="0.25">
      <c r="A78" s="1"/>
      <c r="B78" s="1"/>
      <c r="C78" s="1"/>
      <c r="D78" s="8"/>
      <c r="E78" s="1"/>
      <c r="F78" s="127"/>
      <c r="G78" s="11"/>
      <c r="H78" s="11"/>
    </row>
    <row r="79" spans="1:8" x14ac:dyDescent="0.25">
      <c r="A79" s="3"/>
      <c r="B79" s="3"/>
      <c r="C79" s="3"/>
      <c r="D79" s="5"/>
      <c r="E79" s="3"/>
      <c r="F79" s="126"/>
      <c r="G79" s="10"/>
      <c r="H79" s="10"/>
    </row>
    <row r="80" spans="1:8" x14ac:dyDescent="0.25">
      <c r="A80" s="1"/>
      <c r="B80" s="1"/>
      <c r="C80" s="1"/>
      <c r="D80" s="8"/>
      <c r="E80" s="1"/>
      <c r="F80" s="127"/>
      <c r="G80" s="11"/>
      <c r="H80" s="11"/>
    </row>
    <row r="81" spans="1:25" x14ac:dyDescent="0.25">
      <c r="A81" s="3"/>
      <c r="B81" s="3"/>
      <c r="C81" s="3"/>
      <c r="D81" s="5"/>
      <c r="E81" s="3"/>
      <c r="F81" s="126"/>
      <c r="G81" s="10"/>
      <c r="H81" s="10"/>
    </row>
    <row r="82" spans="1:25" x14ac:dyDescent="0.25">
      <c r="A82" s="1"/>
      <c r="B82" s="1"/>
      <c r="C82" s="1"/>
      <c r="D82" s="8"/>
      <c r="E82" s="1"/>
      <c r="F82" s="127"/>
      <c r="G82" s="11"/>
      <c r="H82" s="11"/>
    </row>
    <row r="83" spans="1:25" x14ac:dyDescent="0.25">
      <c r="A83" s="3"/>
      <c r="B83" s="3"/>
      <c r="C83" s="3"/>
      <c r="D83" s="5"/>
      <c r="E83" s="3"/>
      <c r="F83" s="126"/>
      <c r="G83" s="10"/>
      <c r="H83" s="10"/>
    </row>
    <row r="84" spans="1:25" x14ac:dyDescent="0.25">
      <c r="A84" s="1"/>
      <c r="B84" s="1"/>
      <c r="C84" s="1"/>
      <c r="D84" s="8"/>
      <c r="E84" s="1"/>
      <c r="F84" s="127"/>
      <c r="G84" s="11"/>
      <c r="H84" s="11"/>
    </row>
    <row r="85" spans="1:25" x14ac:dyDescent="0.25">
      <c r="A85" s="3"/>
      <c r="B85" s="3"/>
      <c r="C85" s="3"/>
      <c r="D85" s="5"/>
      <c r="E85" s="3"/>
      <c r="F85" s="126"/>
      <c r="G85" s="10"/>
      <c r="H85" s="10"/>
    </row>
    <row r="86" spans="1:25" x14ac:dyDescent="0.25">
      <c r="A86" s="1"/>
      <c r="B86" s="1"/>
      <c r="C86" s="1"/>
      <c r="D86" s="8"/>
      <c r="E86" s="1"/>
      <c r="F86" s="127"/>
      <c r="G86" s="11"/>
      <c r="H86" s="11"/>
    </row>
    <row r="87" spans="1:25" x14ac:dyDescent="0.25">
      <c r="A87" s="3"/>
      <c r="B87" s="3"/>
      <c r="C87" s="3"/>
      <c r="D87" s="5"/>
      <c r="E87" s="3"/>
      <c r="F87" s="126"/>
      <c r="G87" s="10"/>
      <c r="H87" s="10"/>
    </row>
    <row r="88" spans="1:25" x14ac:dyDescent="0.25">
      <c r="A88" s="1"/>
      <c r="B88" s="1"/>
      <c r="C88" s="1"/>
      <c r="D88" s="8"/>
      <c r="E88" s="1"/>
      <c r="F88" s="127"/>
      <c r="G88" s="11"/>
      <c r="H88" s="11"/>
    </row>
    <row r="89" spans="1:25" x14ac:dyDescent="0.25">
      <c r="A89" s="3"/>
      <c r="B89" s="3"/>
      <c r="C89" s="3"/>
      <c r="D89" s="5"/>
      <c r="E89" s="3"/>
      <c r="F89" s="126"/>
      <c r="G89" s="10"/>
      <c r="H89" s="10"/>
    </row>
    <row r="90" spans="1:25" x14ac:dyDescent="0.25">
      <c r="A90" s="1"/>
      <c r="B90" s="1"/>
      <c r="C90" s="1"/>
      <c r="D90" s="8"/>
      <c r="E90" s="1"/>
      <c r="F90" s="127"/>
      <c r="G90" s="11"/>
      <c r="H90" s="11"/>
    </row>
    <row r="91" spans="1:25" s="24" customFormat="1" x14ac:dyDescent="0.25">
      <c r="A91" s="3"/>
      <c r="B91" s="3"/>
      <c r="C91" s="3"/>
      <c r="D91" s="5"/>
      <c r="E91" s="3"/>
      <c r="F91" s="126"/>
      <c r="G91" s="10"/>
      <c r="H91" s="10"/>
      <c r="I91" s="39"/>
      <c r="J91"/>
      <c r="K91"/>
      <c r="L91"/>
      <c r="M91"/>
      <c r="N91"/>
      <c r="O91"/>
      <c r="P91"/>
      <c r="Q91"/>
      <c r="R91"/>
      <c r="S91"/>
      <c r="T91"/>
      <c r="U91"/>
      <c r="V91"/>
      <c r="W91"/>
      <c r="X91"/>
      <c r="Y91"/>
    </row>
    <row r="92" spans="1:25" x14ac:dyDescent="0.25">
      <c r="A92" s="1"/>
      <c r="B92" s="1"/>
      <c r="C92" s="1"/>
      <c r="D92" s="8"/>
      <c r="E92" s="1"/>
      <c r="F92" s="127"/>
      <c r="G92" s="11"/>
      <c r="H92" s="11"/>
    </row>
    <row r="93" spans="1:25" s="24" customFormat="1" x14ac:dyDescent="0.25">
      <c r="A93" s="3"/>
      <c r="B93" s="3"/>
      <c r="C93" s="3"/>
      <c r="D93" s="5"/>
      <c r="E93" s="3"/>
      <c r="F93" s="126"/>
      <c r="G93" s="10"/>
      <c r="H93" s="10"/>
      <c r="I93" s="39"/>
      <c r="J93"/>
      <c r="K93"/>
      <c r="L93"/>
      <c r="M93"/>
      <c r="N93"/>
      <c r="O93"/>
      <c r="P93"/>
      <c r="Q93"/>
      <c r="R93"/>
      <c r="S93"/>
      <c r="T93"/>
      <c r="U93"/>
      <c r="V93"/>
      <c r="W93"/>
      <c r="X93"/>
      <c r="Y93"/>
    </row>
    <row r="94" spans="1:25" x14ac:dyDescent="0.25">
      <c r="A94" s="1"/>
      <c r="B94" s="1"/>
      <c r="C94" s="1"/>
      <c r="D94" s="8"/>
      <c r="E94" s="1"/>
      <c r="F94" s="127"/>
      <c r="G94" s="129"/>
      <c r="H94" s="11"/>
    </row>
    <row r="95" spans="1:25" s="24" customFormat="1" x14ac:dyDescent="0.25">
      <c r="A95" s="3"/>
      <c r="B95" s="3"/>
      <c r="C95" s="3"/>
      <c r="D95" s="5"/>
      <c r="E95" s="3"/>
      <c r="F95" s="126"/>
      <c r="G95" s="130"/>
      <c r="H95" s="10"/>
      <c r="I95" s="39"/>
      <c r="J95"/>
      <c r="K95"/>
      <c r="L95"/>
      <c r="M95"/>
      <c r="N95"/>
      <c r="O95"/>
      <c r="P95"/>
      <c r="Q95"/>
      <c r="R95"/>
      <c r="S95"/>
      <c r="T95"/>
      <c r="U95"/>
      <c r="V95"/>
      <c r="W95"/>
      <c r="X95"/>
      <c r="Y95"/>
    </row>
    <row r="96" spans="1:25" x14ac:dyDescent="0.25">
      <c r="A96" s="1"/>
      <c r="B96" s="1"/>
      <c r="C96" s="1"/>
      <c r="D96" s="8"/>
      <c r="E96" s="1"/>
      <c r="F96" s="127"/>
      <c r="G96" s="129"/>
      <c r="H96" s="11"/>
    </row>
    <row r="97" spans="1:25" s="24" customFormat="1" x14ac:dyDescent="0.25">
      <c r="A97" s="3"/>
      <c r="B97" s="3"/>
      <c r="C97" s="3"/>
      <c r="D97" s="5"/>
      <c r="E97" s="3"/>
      <c r="F97" s="126"/>
      <c r="G97" s="130"/>
      <c r="H97" s="10"/>
      <c r="I97" s="39"/>
      <c r="J97"/>
      <c r="K97"/>
      <c r="L97"/>
      <c r="M97"/>
      <c r="N97"/>
      <c r="O97"/>
      <c r="P97"/>
      <c r="Q97"/>
      <c r="R97"/>
      <c r="S97"/>
      <c r="T97"/>
      <c r="U97"/>
      <c r="V97"/>
      <c r="W97"/>
      <c r="X97"/>
      <c r="Y97"/>
    </row>
    <row r="98" spans="1:25" x14ac:dyDescent="0.25">
      <c r="A98" s="1"/>
      <c r="B98" s="1"/>
      <c r="C98" s="1"/>
      <c r="D98" s="8"/>
      <c r="E98" s="1"/>
      <c r="F98" s="127"/>
      <c r="G98" s="129"/>
      <c r="H98" s="11"/>
    </row>
    <row r="99" spans="1:25" x14ac:dyDescent="0.25">
      <c r="A99" s="3"/>
      <c r="B99" s="3"/>
      <c r="C99" s="3"/>
      <c r="D99" s="5"/>
      <c r="E99" s="3"/>
      <c r="F99" s="126"/>
      <c r="G99" s="130"/>
      <c r="H99" s="10"/>
    </row>
    <row r="100" spans="1:25" x14ac:dyDescent="0.25">
      <c r="A100" s="1"/>
      <c r="B100" s="1"/>
      <c r="C100" s="1"/>
      <c r="D100" s="8"/>
      <c r="E100" s="1"/>
      <c r="F100" s="127"/>
      <c r="G100" s="129"/>
      <c r="H100" s="11"/>
    </row>
    <row r="101" spans="1:25" x14ac:dyDescent="0.25">
      <c r="A101" s="3"/>
      <c r="B101" s="3"/>
      <c r="C101" s="3"/>
      <c r="D101" s="5"/>
      <c r="E101" s="3"/>
      <c r="F101" s="126"/>
      <c r="G101" s="130"/>
      <c r="H101" s="10"/>
    </row>
    <row r="102" spans="1:25" x14ac:dyDescent="0.25">
      <c r="A102" s="1"/>
      <c r="B102" s="1"/>
      <c r="C102" s="1"/>
      <c r="D102" s="8"/>
      <c r="E102" s="1"/>
      <c r="F102" s="127"/>
      <c r="G102" s="129"/>
      <c r="H102" s="11"/>
    </row>
    <row r="103" spans="1:25" x14ac:dyDescent="0.25">
      <c r="A103" s="3"/>
      <c r="B103" s="3"/>
      <c r="C103" s="3"/>
      <c r="D103" s="5"/>
      <c r="E103" s="3"/>
      <c r="F103" s="126"/>
      <c r="G103" s="130"/>
      <c r="H103" s="10"/>
    </row>
    <row r="104" spans="1:25" x14ac:dyDescent="0.25">
      <c r="A104" s="1"/>
      <c r="B104" s="1"/>
      <c r="C104" s="1"/>
      <c r="D104" s="8"/>
      <c r="E104" s="1"/>
      <c r="F104" s="127"/>
      <c r="G104" s="129"/>
      <c r="H104" s="11"/>
    </row>
    <row r="105" spans="1:25" x14ac:dyDescent="0.25">
      <c r="A105" s="3"/>
      <c r="B105" s="3"/>
      <c r="C105" s="3"/>
      <c r="D105" s="5"/>
      <c r="E105" s="3"/>
      <c r="F105" s="126"/>
      <c r="G105" s="130"/>
      <c r="H105" s="10"/>
    </row>
    <row r="106" spans="1:25" x14ac:dyDescent="0.25">
      <c r="A106" s="1"/>
      <c r="B106" s="1"/>
      <c r="C106" s="1"/>
      <c r="D106" s="8"/>
      <c r="E106" s="1"/>
      <c r="F106" s="127"/>
      <c r="G106" s="129"/>
      <c r="H106" s="11"/>
    </row>
    <row r="107" spans="1:25" x14ac:dyDescent="0.25">
      <c r="A107" s="3"/>
      <c r="B107" s="3"/>
      <c r="C107" s="3"/>
      <c r="D107" s="5"/>
      <c r="E107" s="3"/>
      <c r="F107" s="126"/>
      <c r="G107" s="130"/>
      <c r="H107" s="10"/>
    </row>
    <row r="108" spans="1:25" x14ac:dyDescent="0.25">
      <c r="A108" s="1"/>
      <c r="B108" s="1"/>
      <c r="C108" s="1"/>
      <c r="D108" s="8"/>
      <c r="E108" s="1"/>
      <c r="F108" s="127"/>
      <c r="G108" s="129"/>
      <c r="H108" s="11"/>
    </row>
    <row r="109" spans="1:25" x14ac:dyDescent="0.25">
      <c r="A109" s="3"/>
      <c r="B109" s="3"/>
      <c r="C109" s="3"/>
      <c r="D109" s="5"/>
      <c r="E109" s="3"/>
      <c r="F109" s="126"/>
      <c r="G109" s="130"/>
      <c r="H109" s="10"/>
    </row>
    <row r="110" spans="1:25" x14ac:dyDescent="0.25">
      <c r="A110" s="1"/>
      <c r="B110" s="1"/>
      <c r="C110" s="1"/>
      <c r="D110" s="8"/>
      <c r="E110" s="1"/>
      <c r="F110" s="127"/>
      <c r="G110" s="129"/>
      <c r="H110" s="11"/>
    </row>
    <row r="111" spans="1:25" x14ac:dyDescent="0.25">
      <c r="A111" s="3"/>
      <c r="B111" s="3"/>
      <c r="C111" s="3"/>
      <c r="D111" s="5"/>
      <c r="E111" s="3"/>
      <c r="F111" s="126"/>
      <c r="G111" s="130"/>
      <c r="H111" s="10"/>
    </row>
    <row r="112" spans="1:25" x14ac:dyDescent="0.25">
      <c r="A112" s="1"/>
      <c r="B112" s="1"/>
      <c r="C112" s="1"/>
      <c r="D112" s="8"/>
      <c r="E112" s="1"/>
      <c r="F112" s="127"/>
      <c r="G112" s="129"/>
      <c r="H112" s="11"/>
    </row>
    <row r="113" spans="1:8" x14ac:dyDescent="0.25">
      <c r="A113" s="3"/>
      <c r="B113" s="3"/>
      <c r="C113" s="3"/>
      <c r="D113" s="5"/>
      <c r="E113" s="3"/>
      <c r="F113" s="126"/>
      <c r="G113" s="130"/>
      <c r="H113" s="10"/>
    </row>
    <row r="114" spans="1:8" x14ac:dyDescent="0.25">
      <c r="A114" s="1"/>
      <c r="B114" s="1"/>
      <c r="C114" s="1"/>
      <c r="D114" s="8"/>
      <c r="E114" s="1"/>
      <c r="F114" s="127"/>
      <c r="G114" s="129"/>
      <c r="H114" s="11"/>
    </row>
    <row r="115" spans="1:8" x14ac:dyDescent="0.25">
      <c r="A115" s="3"/>
      <c r="B115" s="3"/>
      <c r="C115" s="3"/>
      <c r="D115" s="5"/>
      <c r="E115" s="3"/>
      <c r="F115" s="126"/>
      <c r="G115" s="130"/>
      <c r="H115" s="10"/>
    </row>
    <row r="116" spans="1:8" x14ac:dyDescent="0.25">
      <c r="A116" s="1"/>
      <c r="B116" s="1"/>
      <c r="C116" s="1"/>
      <c r="D116" s="8"/>
      <c r="E116" s="1"/>
      <c r="F116" s="127"/>
      <c r="G116" s="129"/>
      <c r="H116" s="11"/>
    </row>
    <row r="117" spans="1:8" x14ac:dyDescent="0.25">
      <c r="A117" s="3"/>
      <c r="B117" s="3"/>
      <c r="C117" s="3"/>
      <c r="D117" s="5"/>
      <c r="E117" s="3"/>
      <c r="F117" s="126"/>
      <c r="G117" s="130"/>
      <c r="H117" s="10"/>
    </row>
    <row r="118" spans="1:8" x14ac:dyDescent="0.25">
      <c r="A118" s="1"/>
      <c r="B118" s="1"/>
      <c r="C118" s="1"/>
      <c r="D118" s="8"/>
      <c r="E118" s="1"/>
      <c r="F118" s="127"/>
      <c r="G118" s="129"/>
      <c r="H118" s="11"/>
    </row>
    <row r="119" spans="1:8" x14ac:dyDescent="0.25">
      <c r="A119" s="3"/>
      <c r="B119" s="3"/>
      <c r="C119" s="3"/>
      <c r="D119" s="5"/>
      <c r="E119" s="3"/>
      <c r="F119" s="126"/>
      <c r="G119" s="130"/>
      <c r="H119" s="10"/>
    </row>
    <row r="120" spans="1:8" x14ac:dyDescent="0.25">
      <c r="A120" s="1"/>
      <c r="B120" s="1"/>
      <c r="C120" s="1"/>
      <c r="D120" s="8"/>
      <c r="E120" s="1"/>
      <c r="F120" s="127"/>
      <c r="G120" s="129"/>
      <c r="H120" s="11"/>
    </row>
    <row r="121" spans="1:8" x14ac:dyDescent="0.25">
      <c r="A121" s="3"/>
      <c r="B121" s="3"/>
      <c r="C121" s="3"/>
      <c r="D121" s="5"/>
      <c r="E121" s="3"/>
      <c r="F121" s="126"/>
      <c r="G121" s="130"/>
      <c r="H121" s="10"/>
    </row>
    <row r="122" spans="1:8" x14ac:dyDescent="0.25">
      <c r="A122" s="1"/>
      <c r="B122" s="1"/>
      <c r="C122" s="1"/>
      <c r="D122" s="8"/>
      <c r="E122" s="1"/>
      <c r="F122" s="127"/>
      <c r="G122" s="129"/>
      <c r="H122" s="11"/>
    </row>
    <row r="123" spans="1:8" x14ac:dyDescent="0.25">
      <c r="A123" s="3"/>
      <c r="B123" s="3"/>
      <c r="C123" s="3"/>
      <c r="D123" s="5"/>
      <c r="E123" s="3"/>
      <c r="F123" s="126"/>
      <c r="G123" s="130"/>
      <c r="H123" s="10"/>
    </row>
    <row r="124" spans="1:8" x14ac:dyDescent="0.25">
      <c r="A124" s="1"/>
      <c r="B124" s="1"/>
      <c r="C124" s="1"/>
      <c r="D124" s="8"/>
      <c r="E124" s="1"/>
      <c r="F124" s="127"/>
      <c r="G124" s="129"/>
      <c r="H124" s="11"/>
    </row>
    <row r="125" spans="1:8" x14ac:dyDescent="0.25">
      <c r="A125" s="3"/>
      <c r="B125" s="3"/>
      <c r="C125" s="3"/>
      <c r="D125" s="5"/>
      <c r="E125" s="3"/>
      <c r="F125" s="126"/>
      <c r="G125" s="130"/>
      <c r="H125" s="10"/>
    </row>
    <row r="126" spans="1:8" x14ac:dyDescent="0.25">
      <c r="A126" s="1"/>
      <c r="B126" s="1"/>
      <c r="C126" s="1"/>
      <c r="D126" s="8"/>
      <c r="E126" s="1"/>
      <c r="F126" s="127"/>
      <c r="G126" s="129"/>
      <c r="H126" s="11"/>
    </row>
    <row r="127" spans="1:8" x14ac:dyDescent="0.25">
      <c r="A127" s="3"/>
      <c r="B127" s="3"/>
      <c r="C127" s="3"/>
      <c r="D127" s="5"/>
      <c r="E127" s="3"/>
      <c r="F127" s="126"/>
      <c r="G127" s="130"/>
      <c r="H127" s="10"/>
    </row>
    <row r="128" spans="1:8" x14ac:dyDescent="0.25">
      <c r="A128" s="1"/>
      <c r="B128" s="1"/>
      <c r="C128" s="1"/>
      <c r="D128" s="8"/>
      <c r="E128" s="1"/>
      <c r="F128" s="127"/>
      <c r="G128" s="129"/>
      <c r="H128" s="11"/>
    </row>
    <row r="129" spans="1:8" x14ac:dyDescent="0.25">
      <c r="A129" s="3"/>
      <c r="B129" s="3"/>
      <c r="C129" s="3"/>
      <c r="D129" s="5"/>
      <c r="E129" s="3"/>
      <c r="F129" s="126"/>
      <c r="G129" s="130"/>
      <c r="H129" s="10"/>
    </row>
    <row r="130" spans="1:8" x14ac:dyDescent="0.25">
      <c r="A130" s="1"/>
      <c r="B130" s="1"/>
      <c r="C130" s="1"/>
      <c r="D130" s="8"/>
      <c r="E130" s="1"/>
      <c r="F130" s="127"/>
      <c r="G130" s="129"/>
      <c r="H130" s="11"/>
    </row>
    <row r="131" spans="1:8" x14ac:dyDescent="0.25">
      <c r="A131" s="3"/>
      <c r="B131" s="3"/>
      <c r="C131" s="3"/>
      <c r="D131" s="5"/>
      <c r="E131" s="3"/>
      <c r="F131" s="126"/>
      <c r="G131" s="130"/>
      <c r="H131" s="10"/>
    </row>
    <row r="132" spans="1:8" x14ac:dyDescent="0.25">
      <c r="A132" s="1"/>
      <c r="B132" s="1"/>
      <c r="C132" s="1"/>
      <c r="D132" s="8"/>
      <c r="E132" s="1"/>
      <c r="F132" s="127"/>
      <c r="G132" s="129"/>
      <c r="H132" s="11"/>
    </row>
    <row r="133" spans="1:8" x14ac:dyDescent="0.25">
      <c r="A133" s="3"/>
      <c r="B133" s="3"/>
      <c r="C133" s="3"/>
      <c r="D133" s="5"/>
      <c r="E133" s="3"/>
      <c r="F133" s="126"/>
      <c r="G133" s="130"/>
      <c r="H133" s="10"/>
    </row>
    <row r="134" spans="1:8" x14ac:dyDescent="0.25">
      <c r="A134" s="1"/>
      <c r="B134" s="1"/>
      <c r="C134" s="1"/>
      <c r="D134" s="8"/>
      <c r="E134" s="1"/>
      <c r="F134" s="127"/>
      <c r="G134" s="129"/>
      <c r="H134" s="11"/>
    </row>
    <row r="135" spans="1:8" x14ac:dyDescent="0.25">
      <c r="A135" s="3"/>
      <c r="B135" s="3"/>
      <c r="C135" s="3"/>
      <c r="D135" s="5"/>
      <c r="E135" s="3"/>
      <c r="F135" s="126"/>
      <c r="G135" s="130"/>
      <c r="H135" s="10"/>
    </row>
    <row r="136" spans="1:8" x14ac:dyDescent="0.25">
      <c r="A136" s="1"/>
      <c r="B136" s="1"/>
      <c r="C136" s="1"/>
      <c r="D136" s="8"/>
      <c r="E136" s="1"/>
      <c r="F136" s="127"/>
      <c r="G136" s="129"/>
      <c r="H136" s="11"/>
    </row>
    <row r="137" spans="1:8" x14ac:dyDescent="0.25">
      <c r="A137" s="3"/>
      <c r="B137" s="3"/>
      <c r="C137" s="3"/>
      <c r="D137" s="5"/>
      <c r="E137" s="3"/>
      <c r="F137" s="126"/>
      <c r="G137" s="130"/>
      <c r="H137" s="10"/>
    </row>
    <row r="138" spans="1:8" x14ac:dyDescent="0.25">
      <c r="A138" s="1"/>
      <c r="B138" s="1"/>
      <c r="C138" s="1"/>
      <c r="D138" s="8"/>
      <c r="E138" s="1"/>
      <c r="F138" s="127"/>
      <c r="G138" s="129"/>
      <c r="H138" s="11"/>
    </row>
    <row r="139" spans="1:8" x14ac:dyDescent="0.25">
      <c r="A139" s="3"/>
      <c r="B139" s="3"/>
      <c r="C139" s="3"/>
      <c r="D139" s="5"/>
      <c r="E139" s="3"/>
      <c r="F139" s="126"/>
      <c r="G139" s="130"/>
      <c r="H139" s="10"/>
    </row>
    <row r="140" spans="1:8" x14ac:dyDescent="0.25">
      <c r="A140" s="1"/>
      <c r="B140" s="1"/>
      <c r="C140" s="1"/>
      <c r="D140" s="8"/>
      <c r="E140" s="1"/>
      <c r="F140" s="127"/>
      <c r="G140" s="129"/>
      <c r="H140" s="11"/>
    </row>
    <row r="141" spans="1:8" x14ac:dyDescent="0.25">
      <c r="A141" s="3"/>
      <c r="B141" s="3"/>
      <c r="C141" s="3"/>
      <c r="D141" s="5"/>
      <c r="E141" s="3"/>
      <c r="F141" s="126"/>
      <c r="G141" s="130"/>
      <c r="H141" s="10"/>
    </row>
    <row r="142" spans="1:8" x14ac:dyDescent="0.25">
      <c r="A142" s="1"/>
      <c r="B142" s="1"/>
      <c r="C142" s="1"/>
      <c r="D142" s="8"/>
      <c r="E142" s="1"/>
      <c r="F142" s="127"/>
      <c r="G142" s="129"/>
      <c r="H142" s="11"/>
    </row>
    <row r="143" spans="1:8" x14ac:dyDescent="0.25">
      <c r="A143" s="3"/>
      <c r="B143" s="3"/>
      <c r="C143" s="3"/>
      <c r="D143" s="5"/>
      <c r="E143" s="3"/>
      <c r="F143" s="126"/>
      <c r="G143" s="130"/>
      <c r="H143" s="10"/>
    </row>
    <row r="144" spans="1:8" x14ac:dyDescent="0.25">
      <c r="A144" s="1"/>
      <c r="B144" s="1"/>
      <c r="C144" s="1"/>
      <c r="D144" s="8"/>
      <c r="E144" s="1"/>
      <c r="F144" s="127"/>
      <c r="G144" s="129"/>
      <c r="H144" s="11"/>
    </row>
    <row r="145" spans="1:8" x14ac:dyDescent="0.25">
      <c r="A145" s="3"/>
      <c r="B145" s="3"/>
      <c r="C145" s="3"/>
      <c r="D145" s="5"/>
      <c r="E145" s="3"/>
      <c r="F145" s="126"/>
      <c r="G145" s="130"/>
      <c r="H145" s="10"/>
    </row>
    <row r="146" spans="1:8" x14ac:dyDescent="0.25">
      <c r="A146" s="1"/>
      <c r="B146" s="1"/>
      <c r="C146" s="1"/>
      <c r="D146" s="8"/>
      <c r="E146" s="1"/>
      <c r="F146" s="127"/>
      <c r="G146" s="129"/>
      <c r="H146" s="11"/>
    </row>
    <row r="147" spans="1:8" x14ac:dyDescent="0.25">
      <c r="A147" s="3"/>
      <c r="B147" s="3"/>
      <c r="C147" s="3"/>
      <c r="D147" s="5"/>
      <c r="E147" s="3"/>
      <c r="F147" s="126"/>
      <c r="G147" s="130"/>
      <c r="H147" s="10"/>
    </row>
    <row r="148" spans="1:8" x14ac:dyDescent="0.25">
      <c r="A148" s="1"/>
      <c r="B148" s="1"/>
      <c r="C148" s="1"/>
      <c r="D148" s="8"/>
      <c r="E148" s="1"/>
      <c r="F148" s="127"/>
      <c r="G148" s="129"/>
      <c r="H148" s="11"/>
    </row>
    <row r="149" spans="1:8" x14ac:dyDescent="0.25">
      <c r="A149" s="3"/>
      <c r="B149" s="3"/>
      <c r="C149" s="3"/>
      <c r="D149" s="5"/>
      <c r="E149" s="3"/>
      <c r="F149" s="126"/>
      <c r="G149" s="130"/>
      <c r="H149" s="10"/>
    </row>
    <row r="150" spans="1:8" x14ac:dyDescent="0.25">
      <c r="A150" s="1"/>
      <c r="B150" s="1"/>
      <c r="C150" s="1"/>
      <c r="D150" s="8"/>
      <c r="E150" s="1"/>
      <c r="F150" s="127"/>
      <c r="G150" s="129"/>
      <c r="H150" s="11"/>
    </row>
    <row r="151" spans="1:8" x14ac:dyDescent="0.25">
      <c r="A151" s="3"/>
      <c r="B151" s="3"/>
      <c r="C151" s="3"/>
      <c r="D151" s="5"/>
      <c r="E151" s="3"/>
      <c r="F151" s="126"/>
      <c r="G151" s="130"/>
      <c r="H151" s="10"/>
    </row>
    <row r="152" spans="1:8" x14ac:dyDescent="0.25">
      <c r="A152" s="1"/>
      <c r="B152" s="1"/>
      <c r="C152" s="1"/>
      <c r="D152" s="8"/>
      <c r="E152" s="1"/>
      <c r="F152" s="127"/>
      <c r="G152" s="129"/>
      <c r="H152" s="11"/>
    </row>
    <row r="153" spans="1:8" x14ac:dyDescent="0.25">
      <c r="A153" s="3"/>
      <c r="B153" s="3"/>
      <c r="C153" s="3"/>
      <c r="D153" s="5"/>
      <c r="E153" s="3"/>
      <c r="F153" s="126"/>
      <c r="G153" s="130"/>
      <c r="H153" s="10"/>
    </row>
    <row r="154" spans="1:8" x14ac:dyDescent="0.25">
      <c r="A154" s="1"/>
      <c r="B154" s="1"/>
      <c r="C154" s="1"/>
      <c r="D154" s="8"/>
      <c r="E154" s="1"/>
      <c r="F154" s="127"/>
      <c r="G154" s="129"/>
      <c r="H154" s="11"/>
    </row>
    <row r="155" spans="1:8" x14ac:dyDescent="0.25">
      <c r="A155" s="3"/>
      <c r="B155" s="3"/>
      <c r="C155" s="3"/>
      <c r="D155" s="5"/>
      <c r="E155" s="3"/>
      <c r="F155" s="126"/>
      <c r="G155" s="130"/>
      <c r="H155" s="10"/>
    </row>
    <row r="156" spans="1:8" x14ac:dyDescent="0.25">
      <c r="A156" s="1"/>
      <c r="B156" s="1"/>
      <c r="C156" s="1"/>
      <c r="D156" s="8"/>
      <c r="E156" s="1"/>
      <c r="F156" s="127"/>
      <c r="G156" s="129"/>
      <c r="H156" s="11"/>
    </row>
    <row r="157" spans="1:8" x14ac:dyDescent="0.25">
      <c r="A157" s="3"/>
      <c r="B157" s="3"/>
      <c r="C157" s="3"/>
      <c r="D157" s="5"/>
      <c r="E157" s="3"/>
      <c r="F157" s="126"/>
      <c r="G157" s="130"/>
      <c r="H157" s="10"/>
    </row>
    <row r="158" spans="1:8" x14ac:dyDescent="0.25">
      <c r="A158" s="1"/>
      <c r="B158" s="1"/>
      <c r="C158" s="1"/>
      <c r="D158" s="8"/>
      <c r="E158" s="1"/>
      <c r="F158" s="127"/>
      <c r="G158" s="129"/>
      <c r="H158" s="11"/>
    </row>
    <row r="159" spans="1:8" x14ac:dyDescent="0.25">
      <c r="A159" s="3"/>
      <c r="B159" s="3"/>
      <c r="C159" s="3"/>
      <c r="D159" s="5"/>
      <c r="E159" s="3"/>
      <c r="F159" s="126"/>
      <c r="G159" s="130"/>
      <c r="H159" s="10"/>
    </row>
    <row r="160" spans="1:8" x14ac:dyDescent="0.25">
      <c r="A160" s="1"/>
      <c r="B160" s="1"/>
      <c r="C160" s="1"/>
      <c r="D160" s="8"/>
      <c r="E160" s="1"/>
      <c r="F160" s="127"/>
      <c r="G160" s="129"/>
      <c r="H160" s="11"/>
    </row>
    <row r="161" spans="1:8" x14ac:dyDescent="0.25">
      <c r="A161" s="3"/>
      <c r="B161" s="3"/>
      <c r="C161" s="3"/>
      <c r="D161" s="5"/>
      <c r="E161" s="3"/>
      <c r="F161" s="126"/>
      <c r="G161" s="130"/>
      <c r="H161" s="10"/>
    </row>
    <row r="162" spans="1:8" x14ac:dyDescent="0.25">
      <c r="A162" s="1"/>
      <c r="B162" s="1"/>
      <c r="C162" s="1"/>
      <c r="D162" s="8"/>
      <c r="E162" s="1"/>
      <c r="F162" s="127"/>
      <c r="G162" s="129"/>
      <c r="H162" s="11"/>
    </row>
    <row r="163" spans="1:8" x14ac:dyDescent="0.25">
      <c r="A163" s="3"/>
      <c r="B163" s="3"/>
      <c r="C163" s="3"/>
      <c r="D163" s="5"/>
      <c r="E163" s="3"/>
      <c r="F163" s="126"/>
      <c r="G163" s="130"/>
      <c r="H163" s="10"/>
    </row>
    <row r="164" spans="1:8" x14ac:dyDescent="0.25">
      <c r="A164" s="1"/>
      <c r="B164" s="1"/>
      <c r="C164" s="1"/>
      <c r="D164" s="8"/>
      <c r="E164" s="1"/>
      <c r="F164" s="127"/>
      <c r="G164" s="129"/>
      <c r="H164" s="11"/>
    </row>
    <row r="165" spans="1:8" x14ac:dyDescent="0.25">
      <c r="A165" s="3"/>
      <c r="B165" s="3"/>
      <c r="C165" s="3"/>
      <c r="D165" s="5"/>
      <c r="E165" s="3"/>
      <c r="F165" s="126"/>
      <c r="G165" s="130"/>
      <c r="H165" s="10"/>
    </row>
    <row r="166" spans="1:8" x14ac:dyDescent="0.25">
      <c r="A166" s="1"/>
      <c r="B166" s="1"/>
      <c r="C166" s="1"/>
      <c r="D166" s="8"/>
      <c r="E166" s="1"/>
      <c r="F166" s="127"/>
      <c r="G166" s="129"/>
      <c r="H166" s="11"/>
    </row>
    <row r="167" spans="1:8" x14ac:dyDescent="0.25">
      <c r="A167" s="3"/>
      <c r="B167" s="3"/>
      <c r="C167" s="3"/>
      <c r="D167" s="5"/>
      <c r="E167" s="3"/>
      <c r="F167" s="126"/>
      <c r="G167" s="130"/>
      <c r="H167" s="10"/>
    </row>
    <row r="168" spans="1:8" x14ac:dyDescent="0.25">
      <c r="A168" s="1"/>
      <c r="B168" s="1"/>
      <c r="C168" s="1"/>
      <c r="D168" s="8"/>
      <c r="E168" s="1"/>
      <c r="F168" s="127"/>
      <c r="G168" s="129"/>
      <c r="H168" s="11"/>
    </row>
    <row r="169" spans="1:8" x14ac:dyDescent="0.25">
      <c r="A169" s="3"/>
      <c r="B169" s="3"/>
      <c r="C169" s="3"/>
      <c r="D169" s="5"/>
      <c r="E169" s="3"/>
      <c r="F169" s="126"/>
      <c r="G169" s="130"/>
      <c r="H169" s="10"/>
    </row>
    <row r="170" spans="1:8" x14ac:dyDescent="0.25">
      <c r="A170" s="1"/>
      <c r="B170" s="1"/>
      <c r="C170" s="1"/>
      <c r="D170" s="8"/>
      <c r="E170" s="1"/>
      <c r="F170" s="127"/>
      <c r="G170" s="129"/>
      <c r="H170" s="11"/>
    </row>
    <row r="171" spans="1:8" x14ac:dyDescent="0.25">
      <c r="A171" s="3"/>
      <c r="B171" s="3"/>
      <c r="C171" s="3"/>
      <c r="D171" s="5"/>
      <c r="E171" s="3"/>
      <c r="F171" s="126"/>
      <c r="G171" s="130"/>
      <c r="H171" s="10"/>
    </row>
    <row r="172" spans="1:8" x14ac:dyDescent="0.25">
      <c r="A172" s="1"/>
      <c r="B172" s="1"/>
      <c r="C172" s="1"/>
      <c r="D172" s="8"/>
      <c r="E172" s="1"/>
      <c r="F172" s="127"/>
      <c r="G172" s="129"/>
      <c r="H172" s="11"/>
    </row>
    <row r="173" spans="1:8" x14ac:dyDescent="0.25">
      <c r="A173" s="3"/>
      <c r="B173" s="3"/>
      <c r="C173" s="3"/>
      <c r="D173" s="5"/>
      <c r="E173" s="3"/>
      <c r="F173" s="126"/>
      <c r="G173" s="130"/>
      <c r="H173" s="10"/>
    </row>
    <row r="174" spans="1:8" x14ac:dyDescent="0.25">
      <c r="A174" s="1"/>
      <c r="B174" s="1"/>
      <c r="C174" s="1"/>
      <c r="D174" s="8"/>
      <c r="E174" s="1"/>
      <c r="F174" s="127"/>
      <c r="G174" s="129"/>
      <c r="H174" s="11"/>
    </row>
    <row r="175" spans="1:8" x14ac:dyDescent="0.25">
      <c r="A175" s="3"/>
      <c r="B175" s="3"/>
      <c r="C175" s="3"/>
      <c r="D175" s="5"/>
      <c r="E175" s="3"/>
      <c r="F175" s="126"/>
      <c r="G175" s="130"/>
      <c r="H175" s="10"/>
    </row>
    <row r="176" spans="1:8" x14ac:dyDescent="0.25">
      <c r="A176" s="1"/>
      <c r="B176" s="1"/>
      <c r="C176" s="1"/>
      <c r="D176" s="8"/>
      <c r="E176" s="1"/>
      <c r="F176" s="127"/>
      <c r="G176" s="129"/>
      <c r="H176" s="11"/>
    </row>
    <row r="177" spans="1:8" x14ac:dyDescent="0.25">
      <c r="A177" s="3"/>
      <c r="B177" s="3"/>
      <c r="C177" s="3"/>
      <c r="D177" s="5"/>
      <c r="E177" s="3"/>
      <c r="F177" s="126"/>
      <c r="G177" s="130"/>
      <c r="H177" s="10"/>
    </row>
    <row r="178" spans="1:8" x14ac:dyDescent="0.25">
      <c r="A178" s="1"/>
      <c r="B178" s="1"/>
      <c r="C178" s="1"/>
      <c r="D178" s="8"/>
      <c r="E178" s="1"/>
      <c r="F178" s="127"/>
      <c r="G178" s="129"/>
      <c r="H178" s="11"/>
    </row>
    <row r="179" spans="1:8" x14ac:dyDescent="0.25">
      <c r="A179" s="3"/>
      <c r="B179" s="3"/>
      <c r="C179" s="3"/>
      <c r="D179" s="5"/>
      <c r="E179" s="3"/>
      <c r="F179" s="126"/>
      <c r="G179" s="130"/>
      <c r="H179" s="10"/>
    </row>
    <row r="180" spans="1:8" x14ac:dyDescent="0.25">
      <c r="A180" s="1"/>
      <c r="B180" s="1"/>
      <c r="C180" s="1"/>
      <c r="D180" s="8"/>
      <c r="E180" s="1"/>
      <c r="F180" s="127"/>
      <c r="G180" s="11"/>
      <c r="H180" s="11"/>
    </row>
    <row r="181" spans="1:8" x14ac:dyDescent="0.25">
      <c r="A181" s="3"/>
      <c r="B181" s="3"/>
      <c r="C181" s="3"/>
      <c r="D181" s="5"/>
      <c r="E181" s="3"/>
      <c r="F181" s="126"/>
      <c r="G181" s="10"/>
      <c r="H181" s="10"/>
    </row>
    <row r="182" spans="1:8" x14ac:dyDescent="0.25">
      <c r="A182" s="1"/>
      <c r="B182" s="1"/>
      <c r="C182" s="1"/>
      <c r="D182" s="8"/>
      <c r="E182" s="1"/>
      <c r="F182" s="127"/>
      <c r="G182" s="11"/>
      <c r="H182" s="11"/>
    </row>
    <row r="183" spans="1:8" x14ac:dyDescent="0.25">
      <c r="A183" s="3"/>
      <c r="B183" s="3"/>
      <c r="C183" s="3"/>
      <c r="D183" s="5"/>
      <c r="E183" s="3"/>
      <c r="F183" s="126"/>
      <c r="G183" s="10"/>
      <c r="H183" s="10"/>
    </row>
    <row r="184" spans="1:8" x14ac:dyDescent="0.25">
      <c r="A184" s="1"/>
      <c r="B184" s="1"/>
      <c r="C184" s="1"/>
      <c r="D184" s="8"/>
      <c r="E184" s="1"/>
      <c r="F184" s="127"/>
      <c r="G184" s="11"/>
      <c r="H184" s="11"/>
    </row>
    <row r="185" spans="1:8" x14ac:dyDescent="0.25">
      <c r="A185" s="3"/>
      <c r="B185" s="3"/>
      <c r="C185" s="3"/>
      <c r="D185" s="5"/>
      <c r="E185" s="3"/>
      <c r="F185" s="126"/>
      <c r="G185" s="10"/>
      <c r="H185" s="10"/>
    </row>
    <row r="186" spans="1:8" x14ac:dyDescent="0.25">
      <c r="A186" s="1"/>
      <c r="B186" s="1"/>
      <c r="C186" s="1"/>
      <c r="D186" s="8"/>
      <c r="E186" s="1"/>
      <c r="F186" s="127"/>
      <c r="G186" s="11"/>
      <c r="H186" s="11"/>
    </row>
    <row r="187" spans="1:8" x14ac:dyDescent="0.25">
      <c r="A187" s="3"/>
      <c r="B187" s="3"/>
      <c r="C187" s="3"/>
      <c r="D187" s="5"/>
      <c r="E187" s="3"/>
      <c r="F187" s="126"/>
      <c r="G187" s="10"/>
      <c r="H187" s="10"/>
    </row>
    <row r="188" spans="1:8" x14ac:dyDescent="0.25">
      <c r="A188" s="1"/>
      <c r="B188" s="1"/>
      <c r="C188" s="1"/>
      <c r="D188" s="8"/>
      <c r="E188" s="1"/>
      <c r="F188" s="127"/>
      <c r="G188" s="11"/>
      <c r="H188" s="11"/>
    </row>
    <row r="189" spans="1:8" x14ac:dyDescent="0.25">
      <c r="A189" s="3"/>
      <c r="B189" s="3"/>
      <c r="C189" s="3"/>
      <c r="D189" s="5"/>
      <c r="E189" s="3"/>
      <c r="F189" s="126"/>
      <c r="G189" s="10"/>
      <c r="H189" s="10"/>
    </row>
    <row r="190" spans="1:8" x14ac:dyDescent="0.25">
      <c r="A190" s="1"/>
      <c r="B190" s="1"/>
      <c r="C190" s="1"/>
      <c r="D190" s="8"/>
      <c r="E190" s="1"/>
      <c r="F190" s="127"/>
      <c r="G190" s="11"/>
      <c r="H190" s="11"/>
    </row>
    <row r="191" spans="1:8" x14ac:dyDescent="0.25">
      <c r="A191" s="3"/>
      <c r="B191" s="3"/>
      <c r="C191" s="3"/>
      <c r="D191" s="5"/>
      <c r="E191" s="3"/>
      <c r="F191" s="126"/>
      <c r="G191" s="10"/>
      <c r="H191" s="10"/>
    </row>
    <row r="192" spans="1:8" x14ac:dyDescent="0.25">
      <c r="A192" s="1"/>
      <c r="B192" s="1"/>
      <c r="C192" s="1"/>
      <c r="D192" s="8"/>
      <c r="E192" s="1"/>
      <c r="F192" s="127"/>
      <c r="G192" s="11"/>
      <c r="H192" s="11"/>
    </row>
    <row r="193" spans="1:8" x14ac:dyDescent="0.25">
      <c r="A193" s="3"/>
      <c r="B193" s="3"/>
      <c r="C193" s="3"/>
      <c r="D193" s="5"/>
      <c r="E193" s="3"/>
      <c r="F193" s="126"/>
      <c r="G193" s="10"/>
      <c r="H193" s="10"/>
    </row>
    <row r="194" spans="1:8" x14ac:dyDescent="0.25">
      <c r="A194" s="1"/>
      <c r="B194" s="1"/>
      <c r="C194" s="1"/>
      <c r="D194" s="8"/>
      <c r="E194" s="1"/>
      <c r="F194" s="127"/>
      <c r="G194" s="11"/>
      <c r="H194" s="11"/>
    </row>
    <row r="195" spans="1:8" x14ac:dyDescent="0.25">
      <c r="A195" s="3"/>
      <c r="B195" s="3"/>
      <c r="C195" s="3"/>
      <c r="D195" s="5"/>
      <c r="E195" s="3"/>
      <c r="F195" s="126"/>
      <c r="G195" s="10"/>
      <c r="H195" s="10"/>
    </row>
    <row r="196" spans="1:8" x14ac:dyDescent="0.25">
      <c r="A196" s="1"/>
      <c r="B196" s="1"/>
      <c r="C196" s="1"/>
      <c r="D196" s="8"/>
      <c r="E196" s="1"/>
      <c r="F196" s="127"/>
      <c r="G196" s="11"/>
      <c r="H196" s="11"/>
    </row>
    <row r="197" spans="1:8" x14ac:dyDescent="0.25">
      <c r="A197" s="3"/>
      <c r="B197" s="3"/>
      <c r="C197" s="3"/>
      <c r="D197" s="5"/>
      <c r="E197" s="3"/>
      <c r="F197" s="126"/>
      <c r="G197" s="10"/>
      <c r="H197" s="10"/>
    </row>
    <row r="198" spans="1:8" x14ac:dyDescent="0.25">
      <c r="A198" s="1"/>
      <c r="B198" s="1"/>
      <c r="C198" s="1"/>
      <c r="D198" s="8"/>
      <c r="E198" s="1"/>
      <c r="F198" s="127"/>
      <c r="G198" s="11"/>
      <c r="H198" s="11"/>
    </row>
    <row r="199" spans="1:8" x14ac:dyDescent="0.25">
      <c r="A199" s="3"/>
      <c r="B199" s="3"/>
      <c r="C199" s="3"/>
      <c r="D199" s="5"/>
      <c r="E199" s="3"/>
      <c r="F199" s="126"/>
      <c r="G199" s="10"/>
      <c r="H199" s="10"/>
    </row>
    <row r="200" spans="1:8" x14ac:dyDescent="0.25">
      <c r="A200" s="1"/>
      <c r="B200" s="1"/>
      <c r="C200" s="1"/>
      <c r="D200" s="8"/>
      <c r="E200" s="1"/>
      <c r="F200" s="127"/>
      <c r="G200" s="11"/>
      <c r="H200" s="11"/>
    </row>
    <row r="201" spans="1:8" x14ac:dyDescent="0.25">
      <c r="F201" s="128"/>
      <c r="G201" s="131"/>
      <c r="H201" s="131"/>
    </row>
  </sheetData>
  <phoneticPr fontId="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EBE0C-6017-4CA8-A224-32BEC75405CE}">
  <sheetPr codeName="Sheet1">
    <pageSetUpPr fitToPage="1"/>
  </sheetPr>
  <dimension ref="A1:AF210"/>
  <sheetViews>
    <sheetView zoomScale="90" zoomScaleNormal="90" workbookViewId="0">
      <selection activeCell="S14" sqref="S14:S15"/>
    </sheetView>
  </sheetViews>
  <sheetFormatPr defaultRowHeight="15" x14ac:dyDescent="0.25"/>
  <cols>
    <col min="1" max="1" width="14.85546875" style="41" bestFit="1" customWidth="1"/>
    <col min="2" max="2" width="15.140625" style="41" bestFit="1" customWidth="1"/>
    <col min="3" max="3" width="57.85546875" style="41" bestFit="1" customWidth="1"/>
    <col min="4" max="4" width="20" style="41" bestFit="1" customWidth="1"/>
    <col min="5" max="5" width="10.5703125" style="41" bestFit="1" customWidth="1"/>
    <col min="6" max="6" width="15.42578125" style="41" bestFit="1" customWidth="1"/>
    <col min="7" max="7" width="16.28515625" style="42" bestFit="1" customWidth="1"/>
    <col min="8" max="8" width="16.28515625" style="41" bestFit="1" customWidth="1"/>
    <col min="9" max="9" width="15.7109375" style="41" customWidth="1"/>
    <col min="10" max="17" width="6.7109375" style="41" customWidth="1"/>
    <col min="18" max="18" width="15.28515625" style="43" customWidth="1"/>
    <col min="19" max="20" width="15.28515625" style="42" customWidth="1"/>
    <col min="21" max="23" width="15.28515625" style="41" customWidth="1"/>
    <col min="24" max="26" width="15.7109375" style="41" customWidth="1"/>
    <col min="27" max="27" width="50.7109375" style="41" customWidth="1"/>
    <col min="28" max="30" width="9.140625" style="41" customWidth="1"/>
    <col min="31" max="16384" width="9.140625" style="41"/>
  </cols>
  <sheetData>
    <row r="1" spans="1:31" ht="18.75" x14ac:dyDescent="0.3">
      <c r="A1" s="101" t="str">
        <f>'AWP Estimate_DATE'!A1</f>
        <v>PROJECT NAME</v>
      </c>
    </row>
    <row r="2" spans="1:31" ht="18.75" x14ac:dyDescent="0.3">
      <c r="A2" s="40" t="str">
        <f>'AWP Estimate_DATE'!A2</f>
        <v>IRIS PROGRAM # / FEDERAL #</v>
      </c>
    </row>
    <row r="3" spans="1:31" ht="18.75" x14ac:dyDescent="0.3">
      <c r="A3" s="40"/>
    </row>
    <row r="4" spans="1:31" ht="18.75" x14ac:dyDescent="0.3">
      <c r="C4" s="44" t="s">
        <v>380</v>
      </c>
      <c r="G4" s="45" t="s">
        <v>390</v>
      </c>
      <c r="S4" s="46" t="s">
        <v>391</v>
      </c>
    </row>
    <row r="5" spans="1:31" ht="19.5" thickBot="1" x14ac:dyDescent="0.35">
      <c r="A5" s="40"/>
      <c r="C5" s="47" t="s">
        <v>383</v>
      </c>
      <c r="D5" s="108">
        <f>SUM(Sheet156[Amount])</f>
        <v>0</v>
      </c>
      <c r="E5" s="48"/>
      <c r="F5" s="48"/>
      <c r="G5" s="49"/>
      <c r="H5" s="47" t="s">
        <v>389</v>
      </c>
      <c r="I5" s="74">
        <f>SUM(Sheet156[BA/BABA Applicable Cost])</f>
        <v>0</v>
      </c>
      <c r="J5" s="80" t="s">
        <v>402</v>
      </c>
      <c r="K5" s="48"/>
      <c r="L5" s="48"/>
      <c r="M5" s="48"/>
      <c r="N5" s="48"/>
      <c r="O5" s="48"/>
      <c r="S5" s="51" t="s">
        <v>382</v>
      </c>
      <c r="T5" s="72">
        <f>D9</f>
        <v>0</v>
      </c>
    </row>
    <row r="6" spans="1:31" ht="19.5" thickBot="1" x14ac:dyDescent="0.35">
      <c r="A6" s="40"/>
      <c r="B6" s="52"/>
      <c r="C6" s="51" t="s">
        <v>414</v>
      </c>
      <c r="D6" s="108">
        <f>SUMIF(Sheet156[Other Materials, including IIJA-BABA Section 70917 (c) Exempt Materials],TRUE,Sheet156[Amount])</f>
        <v>0</v>
      </c>
      <c r="E6" s="48"/>
      <c r="F6" s="48"/>
      <c r="G6" s="50"/>
      <c r="H6" s="53" t="s">
        <v>384</v>
      </c>
      <c r="I6" s="75">
        <f>D10</f>
        <v>0</v>
      </c>
      <c r="J6" s="54" t="s">
        <v>388</v>
      </c>
      <c r="K6" s="48"/>
      <c r="L6" s="48"/>
      <c r="M6" s="48"/>
      <c r="N6" s="48"/>
      <c r="O6" s="48"/>
      <c r="S6" s="55" t="s">
        <v>392</v>
      </c>
      <c r="T6" s="76" cm="1">
        <f t="array" ref="T6">SUMPRODUCT(IF(($J17:$J196=TRUE),Sheet156[Amount]*Sheet156[Assumed Non-Compliant Iron &amp; Steel Materials Percentage Cost2],0))</f>
        <v>0</v>
      </c>
    </row>
    <row r="7" spans="1:31" ht="19.5" thickBot="1" x14ac:dyDescent="0.35">
      <c r="A7" s="40"/>
      <c r="B7" s="52"/>
      <c r="C7" s="51" t="s">
        <v>413</v>
      </c>
      <c r="D7" s="108">
        <f>SUM(Sheet156[BA/BABA Applicable Cost])</f>
        <v>0</v>
      </c>
      <c r="E7" s="48" t="s">
        <v>353</v>
      </c>
      <c r="F7" s="48"/>
      <c r="G7" s="50"/>
      <c r="H7" s="53" t="s">
        <v>385</v>
      </c>
      <c r="I7" s="75" cm="1">
        <f t="array" ref="I7">SUMPRODUCT((Sheet156[Non-Domestic or Unknown Origin]=TRUE)*((Sheet156[Construction Material]=TRUE)+(Sheet156[Manufactured Product]=TRUE)+(Sheet156[Precast Concrete or ITS or Other Electronic Hardware System Cabinets or Enclosure]=TRUE)&gt; 0)*IF(ISNUMBER(Sheet156[Amount])*ISNUMBER(Sheet156[Assumed Non-Compliant BABA Materials Percentage Cost2]),Sheet156[Amount]*Sheet156[Assumed Non-Compliant BABA Materials Percentage Cost2],0))</f>
        <v>0</v>
      </c>
      <c r="J7" s="80" t="s">
        <v>354</v>
      </c>
      <c r="K7" s="48"/>
      <c r="L7" s="48"/>
      <c r="M7" s="48"/>
      <c r="N7" s="48"/>
      <c r="O7" s="48"/>
      <c r="S7" s="55" t="s">
        <v>393</v>
      </c>
      <c r="T7" s="76">
        <f>T5-T6</f>
        <v>0</v>
      </c>
    </row>
    <row r="8" spans="1:31" ht="19.5" thickBot="1" x14ac:dyDescent="0.35">
      <c r="A8" s="40"/>
      <c r="B8" s="52"/>
      <c r="C8" s="51" t="s">
        <v>415</v>
      </c>
      <c r="D8" s="109">
        <f>IF(D5-D6-D7&lt;0, "-", MAX(0, D5-D6-D7))</f>
        <v>0</v>
      </c>
      <c r="E8" s="48"/>
      <c r="F8" s="48"/>
      <c r="G8" s="50"/>
      <c r="H8" s="53" t="s">
        <v>386</v>
      </c>
      <c r="I8" s="75">
        <f>I6-I7</f>
        <v>0</v>
      </c>
      <c r="J8" s="50"/>
      <c r="K8" s="48"/>
      <c r="L8" s="48"/>
      <c r="M8" s="48"/>
      <c r="N8" s="48"/>
      <c r="O8" s="48"/>
      <c r="S8" s="43"/>
      <c r="T8" s="43"/>
      <c r="U8" s="42"/>
    </row>
    <row r="9" spans="1:31" ht="19.5" thickBot="1" x14ac:dyDescent="0.35">
      <c r="A9" s="40"/>
      <c r="B9" s="52"/>
      <c r="C9" s="51" t="s">
        <v>396</v>
      </c>
      <c r="D9" s="110">
        <f>IF(OR(D5=0, ISBLANK(D5)), 0, ROUNDDOWN(MAX(D5*0.001, 2500), 2))</f>
        <v>0</v>
      </c>
      <c r="E9" s="48" t="s">
        <v>387</v>
      </c>
      <c r="F9" s="48"/>
      <c r="G9" s="50"/>
      <c r="H9" s="53"/>
      <c r="I9" s="92"/>
      <c r="J9" s="50"/>
      <c r="K9" s="48"/>
      <c r="L9" s="48"/>
      <c r="M9" s="48"/>
      <c r="N9" s="48"/>
      <c r="O9" s="48"/>
      <c r="R9" s="106"/>
      <c r="S9" s="43"/>
      <c r="T9" s="43"/>
      <c r="U9" s="42"/>
    </row>
    <row r="10" spans="1:31" ht="19.5" thickBot="1" x14ac:dyDescent="0.35">
      <c r="A10" s="40"/>
      <c r="B10" s="52"/>
      <c r="C10" s="51" t="s">
        <v>397</v>
      </c>
      <c r="D10" s="110">
        <f>ROUND(MIN(1000000,0.05*D7),2)</f>
        <v>0</v>
      </c>
      <c r="E10" s="54" t="s">
        <v>388</v>
      </c>
      <c r="F10" s="48"/>
      <c r="G10" s="50"/>
      <c r="H10" s="48"/>
      <c r="I10" s="48"/>
      <c r="J10" s="48"/>
      <c r="K10" s="48"/>
      <c r="L10" s="48"/>
      <c r="M10" s="48"/>
      <c r="N10" s="48"/>
      <c r="O10" s="48"/>
      <c r="Q10" s="48"/>
      <c r="R10" s="41"/>
      <c r="S10" s="57"/>
      <c r="T10" s="41" t="s">
        <v>4982</v>
      </c>
    </row>
    <row r="11" spans="1:31" ht="18.75" x14ac:dyDescent="0.3">
      <c r="A11" s="40"/>
      <c r="B11" s="52"/>
      <c r="C11" s="51"/>
      <c r="D11" s="93"/>
      <c r="E11" s="54"/>
      <c r="F11" s="48"/>
      <c r="G11" s="50"/>
      <c r="H11" s="56"/>
      <c r="I11" s="50"/>
      <c r="J11" s="50"/>
      <c r="K11" s="48"/>
      <c r="L11" s="48"/>
      <c r="M11" s="48"/>
      <c r="N11" s="48"/>
      <c r="O11" s="48"/>
      <c r="Q11" s="107"/>
      <c r="R11" s="106"/>
      <c r="S11" s="97"/>
      <c r="T11" s="43" t="s">
        <v>4983</v>
      </c>
    </row>
    <row r="12" spans="1:31" ht="18.75" x14ac:dyDescent="0.3">
      <c r="A12" s="40"/>
      <c r="C12" s="48"/>
      <c r="D12" s="48"/>
      <c r="E12" s="48"/>
      <c r="F12" s="48"/>
      <c r="G12" s="50"/>
      <c r="H12" s="48"/>
      <c r="I12" s="48"/>
      <c r="J12" s="50"/>
      <c r="K12" s="48"/>
      <c r="L12" s="48"/>
      <c r="M12" s="48"/>
      <c r="N12" s="48"/>
      <c r="O12" s="48"/>
      <c r="Q12" s="48"/>
      <c r="R12" s="41"/>
      <c r="S12" s="58"/>
      <c r="T12" s="41" t="s">
        <v>4984</v>
      </c>
      <c r="Y12" s="59"/>
    </row>
    <row r="13" spans="1:31" ht="18.75" x14ac:dyDescent="0.3">
      <c r="A13" s="40"/>
      <c r="B13" s="41" t="s">
        <v>381</v>
      </c>
      <c r="C13" s="48"/>
      <c r="D13" s="48"/>
      <c r="E13" s="48"/>
      <c r="F13" s="48"/>
      <c r="G13" s="50"/>
      <c r="H13" s="48"/>
      <c r="I13" s="48"/>
      <c r="J13" s="48"/>
      <c r="K13" s="48"/>
      <c r="L13" s="48"/>
      <c r="M13" s="48"/>
      <c r="N13" s="48"/>
      <c r="O13" s="48"/>
      <c r="R13" s="106"/>
    </row>
    <row r="14" spans="1:31" ht="18.75" x14ac:dyDescent="0.3">
      <c r="A14" s="40"/>
      <c r="B14" s="41" t="s">
        <v>398</v>
      </c>
      <c r="C14" s="48"/>
      <c r="D14" s="48"/>
      <c r="E14" s="48"/>
      <c r="F14" s="48"/>
      <c r="G14" s="50"/>
      <c r="H14" s="48"/>
      <c r="I14" s="48"/>
      <c r="J14" s="48"/>
      <c r="K14" s="48"/>
      <c r="L14" s="48"/>
      <c r="M14" s="48"/>
      <c r="N14" s="48"/>
      <c r="O14" s="48"/>
      <c r="R14" s="106"/>
      <c r="S14" s="135" t="s">
        <v>5050</v>
      </c>
      <c r="T14" s="91"/>
      <c r="U14" s="91"/>
      <c r="V14" s="91"/>
    </row>
    <row r="15" spans="1:31" ht="18.75" x14ac:dyDescent="0.3">
      <c r="A15" s="40"/>
      <c r="C15" s="48"/>
      <c r="D15" s="48"/>
      <c r="E15" s="48"/>
      <c r="F15" s="48"/>
      <c r="G15" s="50"/>
      <c r="H15" s="48"/>
      <c r="J15" s="48"/>
      <c r="K15" s="48"/>
      <c r="L15" s="48"/>
      <c r="M15" s="48"/>
      <c r="N15" s="48"/>
      <c r="O15" s="48"/>
      <c r="S15" t="s">
        <v>5051</v>
      </c>
      <c r="T15" s="41"/>
      <c r="U15" s="90"/>
      <c r="V15" s="90"/>
    </row>
    <row r="16" spans="1:31" ht="212.25" x14ac:dyDescent="0.25">
      <c r="A16" s="82" t="s">
        <v>18</v>
      </c>
      <c r="B16" s="82" t="s">
        <v>19</v>
      </c>
      <c r="C16" s="82" t="s">
        <v>20</v>
      </c>
      <c r="D16" s="82" t="s">
        <v>21</v>
      </c>
      <c r="E16" s="82" t="s">
        <v>22</v>
      </c>
      <c r="F16" s="82" t="s">
        <v>23</v>
      </c>
      <c r="G16" s="83" t="s">
        <v>4835</v>
      </c>
      <c r="H16" s="82" t="s">
        <v>25</v>
      </c>
      <c r="I16" s="84" t="s">
        <v>5045</v>
      </c>
      <c r="J16" s="88" t="s">
        <v>375</v>
      </c>
      <c r="K16" s="88" t="s">
        <v>376</v>
      </c>
      <c r="L16" s="88" t="s">
        <v>409</v>
      </c>
      <c r="M16" s="88" t="s">
        <v>377</v>
      </c>
      <c r="N16" s="88" t="s">
        <v>378</v>
      </c>
      <c r="O16" s="88" t="s">
        <v>4831</v>
      </c>
      <c r="P16" s="88" t="s">
        <v>4832</v>
      </c>
      <c r="Q16" s="89" t="s">
        <v>379</v>
      </c>
      <c r="R16" s="85" t="s">
        <v>5046</v>
      </c>
      <c r="S16" s="85" t="s">
        <v>5047</v>
      </c>
      <c r="T16" s="85" t="s">
        <v>5048</v>
      </c>
      <c r="U16" s="85" t="s">
        <v>5049</v>
      </c>
      <c r="V16" s="85" t="s">
        <v>4833</v>
      </c>
      <c r="W16" s="85" t="s">
        <v>4834</v>
      </c>
      <c r="X16" s="85" t="s">
        <v>4836</v>
      </c>
      <c r="Y16" s="85" t="s">
        <v>4837</v>
      </c>
      <c r="Z16" s="86" t="s">
        <v>399</v>
      </c>
      <c r="AA16" s="87" t="s">
        <v>304</v>
      </c>
      <c r="AC16"/>
      <c r="AD16"/>
      <c r="AE16" t="s">
        <v>310</v>
      </c>
    </row>
    <row r="17" spans="1:32" ht="18.75" customHeight="1" x14ac:dyDescent="0.25">
      <c r="A17" t="str">
        <f>IF('AWP Estimate_DATE'!A5="","",'AWP Estimate_DATE'!A5)</f>
        <v/>
      </c>
      <c r="B17" t="str">
        <f>IF('AWP Estimate_DATE'!B5="","",'AWP Estimate_DATE'!B5)</f>
        <v/>
      </c>
      <c r="C17" t="str">
        <f>IF('AWP Estimate_DATE'!C5="","",'AWP Estimate_DATE'!C5)</f>
        <v/>
      </c>
      <c r="D17" t="str">
        <f>IF('AWP Estimate_DATE'!D5="","",'AWP Estimate_DATE'!D5)</f>
        <v/>
      </c>
      <c r="E17" t="str">
        <f>IF('AWP Estimate_DATE'!E5="","",'AWP Estimate_DATE'!E5)</f>
        <v/>
      </c>
      <c r="F17" t="str">
        <f>IF('AWP Estimate_DATE'!F5="","",'AWP Estimate_DATE'!F5)</f>
        <v/>
      </c>
      <c r="G17" t="str">
        <f>IF('AWP Estimate_DATE'!G5="","",'AWP Estimate_DATE'!G5)</f>
        <v/>
      </c>
      <c r="H17" t="str">
        <f>IF('AWP Estimate_DATE'!H5="","",'AWP Estimate_DATE'!H5)</f>
        <v/>
      </c>
      <c r="I17" s="41" t="str">
        <f>IF(Sheet156[[#This Row],[Item Number]]="", "", _xlfn.XLOOKUP(Sheet156[[#This Row],[Item Number]], 'Item Lookup Table'!A:A, 'Item Lookup Table'!D:D, " "))</f>
        <v/>
      </c>
      <c r="J17" s="60" t="b">
        <v>0</v>
      </c>
      <c r="K17" s="60" t="b">
        <v>0</v>
      </c>
      <c r="L17" s="60" t="b">
        <v>0</v>
      </c>
      <c r="M17" s="60" t="b">
        <v>0</v>
      </c>
      <c r="N17" s="60" t="b">
        <v>0</v>
      </c>
      <c r="O17" s="60" t="b">
        <v>0</v>
      </c>
      <c r="P17" s="60" t="b">
        <v>0</v>
      </c>
      <c r="Q17" s="60" t="b">
        <v>0</v>
      </c>
      <c r="S17" s="43"/>
      <c r="T17" s="43"/>
      <c r="U17" s="43"/>
      <c r="V1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7" s="1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C17"/>
      <c r="AD17"/>
      <c r="AE17" t="s">
        <v>302</v>
      </c>
    </row>
    <row r="18" spans="1:32" ht="18.75" customHeight="1" x14ac:dyDescent="0.25">
      <c r="A18" t="str">
        <f>IF('AWP Estimate_DATE'!A6="","",'AWP Estimate_DATE'!A6)</f>
        <v/>
      </c>
      <c r="B18" t="str">
        <f>IF('AWP Estimate_DATE'!B6="","",'AWP Estimate_DATE'!B6)</f>
        <v/>
      </c>
      <c r="C18" t="str">
        <f>IF('AWP Estimate_DATE'!C6="","",'AWP Estimate_DATE'!C6)</f>
        <v/>
      </c>
      <c r="D18" t="str">
        <f>IF('AWP Estimate_DATE'!D6="","",'AWP Estimate_DATE'!D6)</f>
        <v/>
      </c>
      <c r="E18" t="str">
        <f>IF('AWP Estimate_DATE'!E6="","",'AWP Estimate_DATE'!E6)</f>
        <v/>
      </c>
      <c r="F18" t="str">
        <f>IF('AWP Estimate_DATE'!F6="","",'AWP Estimate_DATE'!F6)</f>
        <v/>
      </c>
      <c r="G18" t="str">
        <f>IF('AWP Estimate_DATE'!G6="","",'AWP Estimate_DATE'!G6)</f>
        <v/>
      </c>
      <c r="H18" t="str">
        <f>IF('AWP Estimate_DATE'!H6="","",'AWP Estimate_DATE'!H6)</f>
        <v/>
      </c>
      <c r="I18" s="41" t="str">
        <f>IF(Sheet156[[#This Row],[Item Number]]="", "", _xlfn.XLOOKUP(Sheet156[[#This Row],[Item Number]], 'Item Lookup Table'!A:A, 'Item Lookup Table'!D:D, " "))</f>
        <v/>
      </c>
      <c r="J18" s="60" t="b">
        <v>0</v>
      </c>
      <c r="K18" s="60" t="b">
        <v>0</v>
      </c>
      <c r="L18" s="60" t="b">
        <v>0</v>
      </c>
      <c r="M18" s="60" t="b">
        <v>0</v>
      </c>
      <c r="N18" s="60" t="b">
        <v>0</v>
      </c>
      <c r="O18" s="60" t="b">
        <v>0</v>
      </c>
      <c r="P18" s="60" t="b">
        <v>0</v>
      </c>
      <c r="Q18" s="60" t="b">
        <v>0</v>
      </c>
      <c r="S18" s="43"/>
      <c r="T18" s="43"/>
      <c r="U18" s="43"/>
      <c r="V1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C18"/>
      <c r="AD18"/>
      <c r="AE18" t="s">
        <v>301</v>
      </c>
    </row>
    <row r="19" spans="1:32" ht="18.75" customHeight="1" x14ac:dyDescent="0.25">
      <c r="A19" t="str">
        <f>IF('AWP Estimate_DATE'!A7="","",'AWP Estimate_DATE'!A7)</f>
        <v/>
      </c>
      <c r="B19" t="str">
        <f>IF('AWP Estimate_DATE'!B7="","",'AWP Estimate_DATE'!B7)</f>
        <v/>
      </c>
      <c r="C19" t="str">
        <f>IF('AWP Estimate_DATE'!C7="","",'AWP Estimate_DATE'!C7)</f>
        <v/>
      </c>
      <c r="D19" t="str">
        <f>IF('AWP Estimate_DATE'!D7="","",'AWP Estimate_DATE'!D7)</f>
        <v/>
      </c>
      <c r="E19" t="str">
        <f>IF('AWP Estimate_DATE'!E7="","",'AWP Estimate_DATE'!E7)</f>
        <v/>
      </c>
      <c r="F19" t="str">
        <f>IF('AWP Estimate_DATE'!F7="","",'AWP Estimate_DATE'!F7)</f>
        <v/>
      </c>
      <c r="G19" t="str">
        <f>IF('AWP Estimate_DATE'!G7="","",'AWP Estimate_DATE'!G7)</f>
        <v/>
      </c>
      <c r="H19" t="str">
        <f>IF('AWP Estimate_DATE'!H7="","",'AWP Estimate_DATE'!H7)</f>
        <v/>
      </c>
      <c r="I19" s="41" t="str">
        <f>IF(Sheet156[[#This Row],[Item Number]]="", "", _xlfn.XLOOKUP(Sheet156[[#This Row],[Item Number]], 'Item Lookup Table'!A:A, 'Item Lookup Table'!D:D, " "))</f>
        <v/>
      </c>
      <c r="J19" s="60" t="b">
        <v>0</v>
      </c>
      <c r="K19" s="60" t="b">
        <v>0</v>
      </c>
      <c r="L19" s="60" t="b">
        <v>0</v>
      </c>
      <c r="M19" s="60" t="b">
        <v>0</v>
      </c>
      <c r="N19" s="60" t="b">
        <v>0</v>
      </c>
      <c r="O19" s="60" t="b">
        <v>0</v>
      </c>
      <c r="P19" s="60" t="b">
        <v>0</v>
      </c>
      <c r="Q19" s="60" t="b">
        <v>0</v>
      </c>
      <c r="S19" s="43"/>
      <c r="T19" s="43"/>
      <c r="U19" s="43"/>
      <c r="V1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C19"/>
      <c r="AD19"/>
      <c r="AE19"/>
    </row>
    <row r="20" spans="1:32" ht="18.75" customHeight="1" x14ac:dyDescent="0.25">
      <c r="A20" t="str">
        <f>IF('AWP Estimate_DATE'!A8="","",'AWP Estimate_DATE'!A8)</f>
        <v/>
      </c>
      <c r="B20" t="str">
        <f>IF('AWP Estimate_DATE'!B8="","",'AWP Estimate_DATE'!B8)</f>
        <v/>
      </c>
      <c r="C20" t="str">
        <f>IF('AWP Estimate_DATE'!C8="","",'AWP Estimate_DATE'!C8)</f>
        <v/>
      </c>
      <c r="D20" t="str">
        <f>IF('AWP Estimate_DATE'!D8="","",'AWP Estimate_DATE'!D8)</f>
        <v/>
      </c>
      <c r="E20" t="str">
        <f>IF('AWP Estimate_DATE'!E8="","",'AWP Estimate_DATE'!E8)</f>
        <v/>
      </c>
      <c r="F20" t="str">
        <f>IF('AWP Estimate_DATE'!F8="","",'AWP Estimate_DATE'!F8)</f>
        <v/>
      </c>
      <c r="G20" t="str">
        <f>IF('AWP Estimate_DATE'!G8="","",'AWP Estimate_DATE'!G8)</f>
        <v/>
      </c>
      <c r="H20" t="str">
        <f>IF('AWP Estimate_DATE'!H8="","",'AWP Estimate_DATE'!H8)</f>
        <v/>
      </c>
      <c r="I20" s="41" t="str">
        <f>IF(Sheet156[[#This Row],[Item Number]]="", "", _xlfn.XLOOKUP(Sheet156[[#This Row],[Item Number]], 'Item Lookup Table'!A:A, 'Item Lookup Table'!D:D, " "))</f>
        <v/>
      </c>
      <c r="J20" s="60" t="b">
        <v>0</v>
      </c>
      <c r="K20" s="60" t="b">
        <v>0</v>
      </c>
      <c r="L20" s="60" t="b">
        <v>0</v>
      </c>
      <c r="M20" s="60" t="b">
        <v>0</v>
      </c>
      <c r="N20" s="60" t="b">
        <v>0</v>
      </c>
      <c r="O20" s="60" t="b">
        <v>0</v>
      </c>
      <c r="P20" s="60" t="b">
        <v>0</v>
      </c>
      <c r="Q20" s="60" t="b">
        <v>0</v>
      </c>
      <c r="S20" s="43"/>
      <c r="T20" s="43"/>
      <c r="U20" s="43"/>
      <c r="V2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2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2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2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2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C20"/>
      <c r="AD20"/>
      <c r="AE20"/>
    </row>
    <row r="21" spans="1:32" ht="18.75" customHeight="1" x14ac:dyDescent="0.25">
      <c r="A21" t="str">
        <f>IF('AWP Estimate_DATE'!A9="","",'AWP Estimate_DATE'!A9)</f>
        <v/>
      </c>
      <c r="B21" t="str">
        <f>IF('AWP Estimate_DATE'!B9="","",'AWP Estimate_DATE'!B9)</f>
        <v/>
      </c>
      <c r="C21" t="str">
        <f>IF('AWP Estimate_DATE'!C9="","",'AWP Estimate_DATE'!C9)</f>
        <v/>
      </c>
      <c r="D21" t="str">
        <f>IF('AWP Estimate_DATE'!D9="","",'AWP Estimate_DATE'!D9)</f>
        <v/>
      </c>
      <c r="E21" t="str">
        <f>IF('AWP Estimate_DATE'!E9="","",'AWP Estimate_DATE'!E9)</f>
        <v/>
      </c>
      <c r="F21" t="str">
        <f>IF('AWP Estimate_DATE'!F9="","",'AWP Estimate_DATE'!F9)</f>
        <v/>
      </c>
      <c r="G21" t="str">
        <f>IF('AWP Estimate_DATE'!G9="","",'AWP Estimate_DATE'!G9)</f>
        <v/>
      </c>
      <c r="H21" t="str">
        <f>IF('AWP Estimate_DATE'!H9="","",'AWP Estimate_DATE'!H9)</f>
        <v/>
      </c>
      <c r="I21" s="41" t="str">
        <f>IF(Sheet156[[#This Row],[Item Number]]="", "", _xlfn.XLOOKUP(Sheet156[[#This Row],[Item Number]], 'Item Lookup Table'!A:A, 'Item Lookup Table'!D:D, " "))</f>
        <v/>
      </c>
      <c r="J21" s="60" t="b">
        <v>0</v>
      </c>
      <c r="K21" s="60" t="b">
        <v>0</v>
      </c>
      <c r="L21" s="60" t="b">
        <v>0</v>
      </c>
      <c r="M21" s="60" t="b">
        <v>0</v>
      </c>
      <c r="N21" s="60" t="b">
        <v>0</v>
      </c>
      <c r="O21" s="60" t="b">
        <v>0</v>
      </c>
      <c r="P21" s="60" t="b">
        <v>0</v>
      </c>
      <c r="Q21" s="60" t="b">
        <v>0</v>
      </c>
      <c r="S21" s="43"/>
      <c r="T21" s="43"/>
      <c r="U21" s="43"/>
      <c r="V2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2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2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2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2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C21"/>
      <c r="AD21"/>
      <c r="AE21"/>
    </row>
    <row r="22" spans="1:32" ht="18.75" customHeight="1" x14ac:dyDescent="0.25">
      <c r="A22" t="str">
        <f>IF('AWP Estimate_DATE'!A10="","",'AWP Estimate_DATE'!A10)</f>
        <v/>
      </c>
      <c r="B22" t="str">
        <f>IF('AWP Estimate_DATE'!B10="","",'AWP Estimate_DATE'!B10)</f>
        <v/>
      </c>
      <c r="C22" t="str">
        <f>IF('AWP Estimate_DATE'!C10="","",'AWP Estimate_DATE'!C10)</f>
        <v/>
      </c>
      <c r="D22" t="str">
        <f>IF('AWP Estimate_DATE'!D10="","",'AWP Estimate_DATE'!D10)</f>
        <v/>
      </c>
      <c r="E22" t="str">
        <f>IF('AWP Estimate_DATE'!E10="","",'AWP Estimate_DATE'!E10)</f>
        <v/>
      </c>
      <c r="F22" t="str">
        <f>IF('AWP Estimate_DATE'!F10="","",'AWP Estimate_DATE'!F10)</f>
        <v/>
      </c>
      <c r="G22" t="str">
        <f>IF('AWP Estimate_DATE'!G10="","",'AWP Estimate_DATE'!G10)</f>
        <v/>
      </c>
      <c r="H22" t="str">
        <f>IF('AWP Estimate_DATE'!H10="","",'AWP Estimate_DATE'!H10)</f>
        <v/>
      </c>
      <c r="I22" s="41" t="str">
        <f>IF(Sheet156[[#This Row],[Item Number]]="", "", _xlfn.XLOOKUP(Sheet156[[#This Row],[Item Number]], 'Item Lookup Table'!A:A, 'Item Lookup Table'!D:D, " "))</f>
        <v/>
      </c>
      <c r="J22" s="60" t="b">
        <v>0</v>
      </c>
      <c r="K22" s="60" t="b">
        <v>0</v>
      </c>
      <c r="L22" s="60" t="b">
        <v>0</v>
      </c>
      <c r="M22" s="60" t="b">
        <v>0</v>
      </c>
      <c r="N22" s="60" t="b">
        <v>0</v>
      </c>
      <c r="O22" s="60" t="b">
        <v>0</v>
      </c>
      <c r="P22" s="60" t="b">
        <v>0</v>
      </c>
      <c r="Q22" s="60" t="b">
        <v>0</v>
      </c>
      <c r="S22" s="43"/>
      <c r="T22" s="43"/>
      <c r="U22" s="43"/>
      <c r="V2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2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2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2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2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E22" t="s">
        <v>394</v>
      </c>
      <c r="AF22" t="s">
        <v>5054</v>
      </c>
    </row>
    <row r="23" spans="1:32" ht="18.75" customHeight="1" x14ac:dyDescent="0.25">
      <c r="A23" t="str">
        <f>IF('AWP Estimate_DATE'!A11="","",'AWP Estimate_DATE'!A11)</f>
        <v/>
      </c>
      <c r="B23" t="str">
        <f>IF('AWP Estimate_DATE'!B11="","",'AWP Estimate_DATE'!B11)</f>
        <v/>
      </c>
      <c r="C23" t="str">
        <f>IF('AWP Estimate_DATE'!C11="","",'AWP Estimate_DATE'!C11)</f>
        <v/>
      </c>
      <c r="D23" t="str">
        <f>IF('AWP Estimate_DATE'!D11="","",'AWP Estimate_DATE'!D11)</f>
        <v/>
      </c>
      <c r="E23" t="str">
        <f>IF('AWP Estimate_DATE'!E11="","",'AWP Estimate_DATE'!E11)</f>
        <v/>
      </c>
      <c r="F23" t="str">
        <f>IF('AWP Estimate_DATE'!F11="","",'AWP Estimate_DATE'!F11)</f>
        <v/>
      </c>
      <c r="G23" t="str">
        <f>IF('AWP Estimate_DATE'!G11="","",'AWP Estimate_DATE'!G11)</f>
        <v/>
      </c>
      <c r="H23" t="str">
        <f>IF('AWP Estimate_DATE'!H11="","",'AWP Estimate_DATE'!H11)</f>
        <v/>
      </c>
      <c r="I23" s="41" t="str">
        <f>IF(Sheet156[[#This Row],[Item Number]]="", "", _xlfn.XLOOKUP(Sheet156[[#This Row],[Item Number]], 'Item Lookup Table'!A:A, 'Item Lookup Table'!D:D, " "))</f>
        <v/>
      </c>
      <c r="J23" s="60" t="b">
        <v>0</v>
      </c>
      <c r="K23" s="60" t="b">
        <v>0</v>
      </c>
      <c r="L23" s="60" t="b">
        <v>0</v>
      </c>
      <c r="M23" s="60" t="b">
        <v>0</v>
      </c>
      <c r="N23" s="60" t="b">
        <v>0</v>
      </c>
      <c r="O23" s="60" t="b">
        <v>0</v>
      </c>
      <c r="P23" s="60" t="b">
        <v>0</v>
      </c>
      <c r="Q23" s="60" t="b">
        <v>0</v>
      </c>
      <c r="S23" s="43"/>
      <c r="T23" s="43"/>
      <c r="U23" s="43"/>
      <c r="V2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2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2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2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2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24" spans="1:32" ht="18.75" customHeight="1" x14ac:dyDescent="0.25">
      <c r="A24" t="str">
        <f>IF('AWP Estimate_DATE'!A12="","",'AWP Estimate_DATE'!A12)</f>
        <v/>
      </c>
      <c r="B24" t="str">
        <f>IF('AWP Estimate_DATE'!B12="","",'AWP Estimate_DATE'!B12)</f>
        <v/>
      </c>
      <c r="C24" t="str">
        <f>IF('AWP Estimate_DATE'!C12="","",'AWP Estimate_DATE'!C12)</f>
        <v/>
      </c>
      <c r="D24" t="str">
        <f>IF('AWP Estimate_DATE'!D12="","",'AWP Estimate_DATE'!D12)</f>
        <v/>
      </c>
      <c r="E24" t="str">
        <f>IF('AWP Estimate_DATE'!E12="","",'AWP Estimate_DATE'!E12)</f>
        <v/>
      </c>
      <c r="F24" t="str">
        <f>IF('AWP Estimate_DATE'!F12="","",'AWP Estimate_DATE'!F12)</f>
        <v/>
      </c>
      <c r="G24" t="str">
        <f>IF('AWP Estimate_DATE'!G12="","",'AWP Estimate_DATE'!G12)</f>
        <v/>
      </c>
      <c r="H24" t="str">
        <f>IF('AWP Estimate_DATE'!H12="","",'AWP Estimate_DATE'!H12)</f>
        <v/>
      </c>
      <c r="I24" s="41" t="str">
        <f>IF(Sheet156[[#This Row],[Item Number]]="", "", _xlfn.XLOOKUP(Sheet156[[#This Row],[Item Number]], 'Item Lookup Table'!A:A, 'Item Lookup Table'!D:D, " "))</f>
        <v/>
      </c>
      <c r="J24" s="60" t="b">
        <v>0</v>
      </c>
      <c r="K24" s="60" t="b">
        <v>0</v>
      </c>
      <c r="L24" s="60" t="b">
        <v>0</v>
      </c>
      <c r="M24" s="60" t="b">
        <v>0</v>
      </c>
      <c r="N24" s="60" t="b">
        <v>0</v>
      </c>
      <c r="O24" s="60" t="b">
        <v>0</v>
      </c>
      <c r="P24" s="60" t="b">
        <v>0</v>
      </c>
      <c r="Q24" s="60" t="b">
        <v>0</v>
      </c>
      <c r="S24" s="43"/>
      <c r="T24" s="43"/>
      <c r="U24" s="43"/>
      <c r="V2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2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2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2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2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24" s="61"/>
    </row>
    <row r="25" spans="1:32" ht="18.75" customHeight="1" x14ac:dyDescent="0.25">
      <c r="A25" t="str">
        <f>IF('AWP Estimate_DATE'!A13="","",'AWP Estimate_DATE'!A13)</f>
        <v/>
      </c>
      <c r="B25" t="str">
        <f>IF('AWP Estimate_DATE'!B13="","",'AWP Estimate_DATE'!B13)</f>
        <v/>
      </c>
      <c r="C25" t="str">
        <f>IF('AWP Estimate_DATE'!C13="","",'AWP Estimate_DATE'!C13)</f>
        <v/>
      </c>
      <c r="D25" t="str">
        <f>IF('AWP Estimate_DATE'!D13="","",'AWP Estimate_DATE'!D13)</f>
        <v/>
      </c>
      <c r="E25" t="str">
        <f>IF('AWP Estimate_DATE'!E13="","",'AWP Estimate_DATE'!E13)</f>
        <v/>
      </c>
      <c r="F25" t="str">
        <f>IF('AWP Estimate_DATE'!F13="","",'AWP Estimate_DATE'!F13)</f>
        <v/>
      </c>
      <c r="G25" t="str">
        <f>IF('AWP Estimate_DATE'!G13="","",'AWP Estimate_DATE'!G13)</f>
        <v/>
      </c>
      <c r="H25" t="str">
        <f>IF('AWP Estimate_DATE'!H13="","",'AWP Estimate_DATE'!H13)</f>
        <v/>
      </c>
      <c r="I25" s="41" t="str">
        <f>IF(Sheet156[[#This Row],[Item Number]]="", "", _xlfn.XLOOKUP(Sheet156[[#This Row],[Item Number]], 'Item Lookup Table'!A:A, 'Item Lookup Table'!D:D, " "))</f>
        <v/>
      </c>
      <c r="J25" s="60" t="b">
        <v>0</v>
      </c>
      <c r="K25" s="60" t="b">
        <v>0</v>
      </c>
      <c r="L25" s="60" t="b">
        <v>0</v>
      </c>
      <c r="M25" s="60" t="b">
        <v>0</v>
      </c>
      <c r="N25" s="60" t="b">
        <v>0</v>
      </c>
      <c r="O25" s="60" t="b">
        <v>0</v>
      </c>
      <c r="P25" s="60" t="b">
        <v>0</v>
      </c>
      <c r="Q25" s="60" t="b">
        <v>0</v>
      </c>
      <c r="S25" s="43"/>
      <c r="T25" s="43"/>
      <c r="U25" s="43"/>
      <c r="V2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2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2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2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2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26" spans="1:32" ht="18.75" customHeight="1" x14ac:dyDescent="0.25">
      <c r="A26" t="str">
        <f>IF('AWP Estimate_DATE'!A14="","",'AWP Estimate_DATE'!A14)</f>
        <v/>
      </c>
      <c r="B26" t="str">
        <f>IF('AWP Estimate_DATE'!B14="","",'AWP Estimate_DATE'!B14)</f>
        <v/>
      </c>
      <c r="C26" t="str">
        <f>IF('AWP Estimate_DATE'!C14="","",'AWP Estimate_DATE'!C14)</f>
        <v/>
      </c>
      <c r="D26" t="str">
        <f>IF('AWP Estimate_DATE'!D14="","",'AWP Estimate_DATE'!D14)</f>
        <v/>
      </c>
      <c r="E26" t="str">
        <f>IF('AWP Estimate_DATE'!E14="","",'AWP Estimate_DATE'!E14)</f>
        <v/>
      </c>
      <c r="F26" t="str">
        <f>IF('AWP Estimate_DATE'!F14="","",'AWP Estimate_DATE'!F14)</f>
        <v/>
      </c>
      <c r="G26" t="str">
        <f>IF('AWP Estimate_DATE'!G14="","",'AWP Estimate_DATE'!G14)</f>
        <v/>
      </c>
      <c r="H26" t="str">
        <f>IF('AWP Estimate_DATE'!H14="","",'AWP Estimate_DATE'!H14)</f>
        <v/>
      </c>
      <c r="I26" s="41" t="str">
        <f>IF(Sheet156[[#This Row],[Item Number]]="", "", _xlfn.XLOOKUP(Sheet156[[#This Row],[Item Number]], 'Item Lookup Table'!A:A, 'Item Lookup Table'!D:D, " "))</f>
        <v/>
      </c>
      <c r="J26" s="60" t="b">
        <v>0</v>
      </c>
      <c r="K26" s="60" t="b">
        <v>0</v>
      </c>
      <c r="L26" s="60" t="b">
        <v>0</v>
      </c>
      <c r="M26" s="60" t="b">
        <v>0</v>
      </c>
      <c r="N26" s="60" t="b">
        <v>0</v>
      </c>
      <c r="O26" s="60" t="b">
        <v>0</v>
      </c>
      <c r="P26" s="60" t="b">
        <v>0</v>
      </c>
      <c r="Q26" s="60" t="b">
        <v>0</v>
      </c>
      <c r="S26" s="43"/>
      <c r="T26" s="43"/>
      <c r="U26" s="43"/>
      <c r="V2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2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2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2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2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27" spans="1:32" ht="18.75" customHeight="1" x14ac:dyDescent="0.25">
      <c r="A27" t="str">
        <f>IF('AWP Estimate_DATE'!A15="","",'AWP Estimate_DATE'!A15)</f>
        <v/>
      </c>
      <c r="B27" t="str">
        <f>IF('AWP Estimate_DATE'!B15="","",'AWP Estimate_DATE'!B15)</f>
        <v/>
      </c>
      <c r="C27" t="str">
        <f>IF('AWP Estimate_DATE'!C15="","",'AWP Estimate_DATE'!C15)</f>
        <v/>
      </c>
      <c r="D27" t="str">
        <f>IF('AWP Estimate_DATE'!D15="","",'AWP Estimate_DATE'!D15)</f>
        <v/>
      </c>
      <c r="E27" t="str">
        <f>IF('AWP Estimate_DATE'!E15="","",'AWP Estimate_DATE'!E15)</f>
        <v/>
      </c>
      <c r="F27" t="str">
        <f>IF('AWP Estimate_DATE'!F15="","",'AWP Estimate_DATE'!F15)</f>
        <v/>
      </c>
      <c r="G27" t="str">
        <f>IF('AWP Estimate_DATE'!G15="","",'AWP Estimate_DATE'!G15)</f>
        <v/>
      </c>
      <c r="H27" t="str">
        <f>IF('AWP Estimate_DATE'!H15="","",'AWP Estimate_DATE'!H15)</f>
        <v/>
      </c>
      <c r="I27" s="41" t="str">
        <f>IF(Sheet156[[#This Row],[Item Number]]="", "", _xlfn.XLOOKUP(Sheet156[[#This Row],[Item Number]], 'Item Lookup Table'!A:A, 'Item Lookup Table'!D:D, " "))</f>
        <v/>
      </c>
      <c r="J27" s="60" t="b">
        <v>0</v>
      </c>
      <c r="K27" s="60" t="b">
        <v>0</v>
      </c>
      <c r="L27" s="60" t="b">
        <v>0</v>
      </c>
      <c r="M27" s="60" t="b">
        <v>0</v>
      </c>
      <c r="N27" s="60" t="b">
        <v>0</v>
      </c>
      <c r="O27" s="60" t="b">
        <v>0</v>
      </c>
      <c r="P27" s="60" t="b">
        <v>0</v>
      </c>
      <c r="Q27" s="60" t="b">
        <v>0</v>
      </c>
      <c r="S27" s="43"/>
      <c r="T27" s="43"/>
      <c r="U27" s="43"/>
      <c r="V2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2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2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2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2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28" spans="1:32" ht="18.75" customHeight="1" x14ac:dyDescent="0.25">
      <c r="A28" t="str">
        <f>IF('AWP Estimate_DATE'!A16="","",'AWP Estimate_DATE'!A16)</f>
        <v/>
      </c>
      <c r="B28" t="str">
        <f>IF('AWP Estimate_DATE'!B16="","",'AWP Estimate_DATE'!B16)</f>
        <v/>
      </c>
      <c r="C28" t="str">
        <f>IF('AWP Estimate_DATE'!C16="","",'AWP Estimate_DATE'!C16)</f>
        <v/>
      </c>
      <c r="D28" t="str">
        <f>IF('AWP Estimate_DATE'!D16="","",'AWP Estimate_DATE'!D16)</f>
        <v/>
      </c>
      <c r="E28" t="str">
        <f>IF('AWP Estimate_DATE'!E16="","",'AWP Estimate_DATE'!E16)</f>
        <v/>
      </c>
      <c r="F28" t="str">
        <f>IF('AWP Estimate_DATE'!F16="","",'AWP Estimate_DATE'!F16)</f>
        <v/>
      </c>
      <c r="G28" t="str">
        <f>IF('AWP Estimate_DATE'!G16="","",'AWP Estimate_DATE'!G16)</f>
        <v/>
      </c>
      <c r="H28" t="str">
        <f>IF('AWP Estimate_DATE'!H16="","",'AWP Estimate_DATE'!H16)</f>
        <v/>
      </c>
      <c r="I28" s="41" t="str">
        <f>IF(Sheet156[[#This Row],[Item Number]]="", "", _xlfn.XLOOKUP(Sheet156[[#This Row],[Item Number]], 'Item Lookup Table'!A:A, 'Item Lookup Table'!D:D, " "))</f>
        <v/>
      </c>
      <c r="J28" s="60" t="b">
        <v>0</v>
      </c>
      <c r="K28" s="60" t="b">
        <v>0</v>
      </c>
      <c r="L28" s="60" t="b">
        <v>0</v>
      </c>
      <c r="M28" s="60" t="b">
        <v>0</v>
      </c>
      <c r="N28" s="60" t="b">
        <v>0</v>
      </c>
      <c r="O28" s="60" t="b">
        <v>0</v>
      </c>
      <c r="P28" s="60" t="b">
        <v>0</v>
      </c>
      <c r="Q28" s="60" t="b">
        <v>0</v>
      </c>
      <c r="S28" s="43"/>
      <c r="T28" s="43"/>
      <c r="U28" s="43"/>
      <c r="V2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2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2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2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2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29" spans="1:32" ht="18.75" customHeight="1" x14ac:dyDescent="0.25">
      <c r="A29" t="str">
        <f>IF('AWP Estimate_DATE'!A17="","",'AWP Estimate_DATE'!A17)</f>
        <v/>
      </c>
      <c r="B29" t="str">
        <f>IF('AWP Estimate_DATE'!B17="","",'AWP Estimate_DATE'!B17)</f>
        <v/>
      </c>
      <c r="C29" t="str">
        <f>IF('AWP Estimate_DATE'!C17="","",'AWP Estimate_DATE'!C17)</f>
        <v/>
      </c>
      <c r="D29" t="str">
        <f>IF('AWP Estimate_DATE'!D17="","",'AWP Estimate_DATE'!D17)</f>
        <v/>
      </c>
      <c r="E29" t="str">
        <f>IF('AWP Estimate_DATE'!E17="","",'AWP Estimate_DATE'!E17)</f>
        <v/>
      </c>
      <c r="F29" t="str">
        <f>IF('AWP Estimate_DATE'!F17="","",'AWP Estimate_DATE'!F17)</f>
        <v/>
      </c>
      <c r="G29" t="str">
        <f>IF('AWP Estimate_DATE'!G17="","",'AWP Estimate_DATE'!G17)</f>
        <v/>
      </c>
      <c r="H29" t="str">
        <f>IF('AWP Estimate_DATE'!H17="","",'AWP Estimate_DATE'!H17)</f>
        <v/>
      </c>
      <c r="I29" s="41" t="str">
        <f>IF(Sheet156[[#This Row],[Item Number]]="", "", _xlfn.XLOOKUP(Sheet156[[#This Row],[Item Number]], 'Item Lookup Table'!A:A, 'Item Lookup Table'!D:D, " "))</f>
        <v/>
      </c>
      <c r="J29" s="60" t="b">
        <v>0</v>
      </c>
      <c r="K29" s="60" t="b">
        <v>0</v>
      </c>
      <c r="L29" s="60" t="b">
        <v>0</v>
      </c>
      <c r="M29" s="60" t="b">
        <v>0</v>
      </c>
      <c r="N29" s="60" t="b">
        <v>0</v>
      </c>
      <c r="O29" s="60" t="b">
        <v>0</v>
      </c>
      <c r="P29" s="60" t="b">
        <v>0</v>
      </c>
      <c r="Q29" s="60" t="b">
        <v>0</v>
      </c>
      <c r="S29" s="43"/>
      <c r="T29" s="43"/>
      <c r="U29" s="43"/>
      <c r="V2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2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2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2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2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30" spans="1:32" ht="18.75" customHeight="1" x14ac:dyDescent="0.25">
      <c r="A30" t="str">
        <f>IF('AWP Estimate_DATE'!A18="","",'AWP Estimate_DATE'!A18)</f>
        <v/>
      </c>
      <c r="B30" t="str">
        <f>IF('AWP Estimate_DATE'!B18="","",'AWP Estimate_DATE'!B18)</f>
        <v/>
      </c>
      <c r="C30" t="str">
        <f>IF('AWP Estimate_DATE'!C18="","",'AWP Estimate_DATE'!C18)</f>
        <v/>
      </c>
      <c r="D30" t="str">
        <f>IF('AWP Estimate_DATE'!D18="","",'AWP Estimate_DATE'!D18)</f>
        <v/>
      </c>
      <c r="E30" t="str">
        <f>IF('AWP Estimate_DATE'!E18="","",'AWP Estimate_DATE'!E18)</f>
        <v/>
      </c>
      <c r="F30" t="str">
        <f>IF('AWP Estimate_DATE'!F18="","",'AWP Estimate_DATE'!F18)</f>
        <v/>
      </c>
      <c r="G30" t="str">
        <f>IF('AWP Estimate_DATE'!G18="","",'AWP Estimate_DATE'!G18)</f>
        <v/>
      </c>
      <c r="H30" t="str">
        <f>IF('AWP Estimate_DATE'!H18="","",'AWP Estimate_DATE'!H18)</f>
        <v/>
      </c>
      <c r="I30" s="41" t="str">
        <f>IF(Sheet156[[#This Row],[Item Number]]="", "", _xlfn.XLOOKUP(Sheet156[[#This Row],[Item Number]], 'Item Lookup Table'!A:A, 'Item Lookup Table'!D:D, " "))</f>
        <v/>
      </c>
      <c r="J30" s="60" t="b">
        <v>0</v>
      </c>
      <c r="K30" s="60" t="b">
        <v>0</v>
      </c>
      <c r="L30" s="60" t="b">
        <v>0</v>
      </c>
      <c r="M30" s="60" t="b">
        <v>0</v>
      </c>
      <c r="N30" s="60" t="b">
        <v>0</v>
      </c>
      <c r="O30" s="60" t="b">
        <v>0</v>
      </c>
      <c r="P30" s="60" t="b">
        <v>0</v>
      </c>
      <c r="Q30" s="60" t="b">
        <v>0</v>
      </c>
      <c r="S30" s="43"/>
      <c r="T30" s="43"/>
      <c r="U30" s="43"/>
      <c r="V3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3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3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3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3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31" spans="1:32" ht="18.75" customHeight="1" x14ac:dyDescent="0.25">
      <c r="A31" t="str">
        <f>IF('AWP Estimate_DATE'!A19="","",'AWP Estimate_DATE'!A19)</f>
        <v/>
      </c>
      <c r="B31" t="str">
        <f>IF('AWP Estimate_DATE'!B19="","",'AWP Estimate_DATE'!B19)</f>
        <v/>
      </c>
      <c r="C31" t="str">
        <f>IF('AWP Estimate_DATE'!C19="","",'AWP Estimate_DATE'!C19)</f>
        <v/>
      </c>
      <c r="D31" t="str">
        <f>IF('AWP Estimate_DATE'!D19="","",'AWP Estimate_DATE'!D19)</f>
        <v/>
      </c>
      <c r="E31" t="str">
        <f>IF('AWP Estimate_DATE'!E19="","",'AWP Estimate_DATE'!E19)</f>
        <v/>
      </c>
      <c r="F31" t="str">
        <f>IF('AWP Estimate_DATE'!F19="","",'AWP Estimate_DATE'!F19)</f>
        <v/>
      </c>
      <c r="G31" t="str">
        <f>IF('AWP Estimate_DATE'!G19="","",'AWP Estimate_DATE'!G19)</f>
        <v/>
      </c>
      <c r="H31" t="str">
        <f>IF('AWP Estimate_DATE'!H19="","",'AWP Estimate_DATE'!H19)</f>
        <v/>
      </c>
      <c r="I31" s="41" t="str">
        <f>IF(Sheet156[[#This Row],[Item Number]]="", "", _xlfn.XLOOKUP(Sheet156[[#This Row],[Item Number]], 'Item Lookup Table'!A:A, 'Item Lookup Table'!D:D, " "))</f>
        <v/>
      </c>
      <c r="J31" s="60" t="b">
        <v>0</v>
      </c>
      <c r="K31" s="60" t="b">
        <v>0</v>
      </c>
      <c r="L31" s="60" t="b">
        <v>0</v>
      </c>
      <c r="M31" s="60" t="b">
        <v>0</v>
      </c>
      <c r="N31" s="60" t="b">
        <v>0</v>
      </c>
      <c r="O31" s="60" t="b">
        <v>0</v>
      </c>
      <c r="P31" s="60" t="b">
        <v>0</v>
      </c>
      <c r="Q31" s="60" t="b">
        <v>0</v>
      </c>
      <c r="S31" s="43"/>
      <c r="T31" s="43"/>
      <c r="U31" s="43"/>
      <c r="V3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3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3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3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3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31" s="61"/>
    </row>
    <row r="32" spans="1:32" ht="18.75" customHeight="1" x14ac:dyDescent="0.25">
      <c r="A32" t="str">
        <f>IF('AWP Estimate_DATE'!A20="","",'AWP Estimate_DATE'!A20)</f>
        <v/>
      </c>
      <c r="B32" t="str">
        <f>IF('AWP Estimate_DATE'!B20="","",'AWP Estimate_DATE'!B20)</f>
        <v/>
      </c>
      <c r="C32" t="str">
        <f>IF('AWP Estimate_DATE'!C20="","",'AWP Estimate_DATE'!C20)</f>
        <v/>
      </c>
      <c r="D32" t="str">
        <f>IF('AWP Estimate_DATE'!D20="","",'AWP Estimate_DATE'!D20)</f>
        <v/>
      </c>
      <c r="E32" t="str">
        <f>IF('AWP Estimate_DATE'!E20="","",'AWP Estimate_DATE'!E20)</f>
        <v/>
      </c>
      <c r="F32" t="str">
        <f>IF('AWP Estimate_DATE'!F20="","",'AWP Estimate_DATE'!F20)</f>
        <v/>
      </c>
      <c r="G32" t="str">
        <f>IF('AWP Estimate_DATE'!G20="","",'AWP Estimate_DATE'!G20)</f>
        <v/>
      </c>
      <c r="H32" t="str">
        <f>IF('AWP Estimate_DATE'!H20="","",'AWP Estimate_DATE'!H20)</f>
        <v/>
      </c>
      <c r="I32" s="41" t="str">
        <f>IF(Sheet156[[#This Row],[Item Number]]="", "", _xlfn.XLOOKUP(Sheet156[[#This Row],[Item Number]], 'Item Lookup Table'!A:A, 'Item Lookup Table'!D:D, " "))</f>
        <v/>
      </c>
      <c r="J32" s="60" t="b">
        <v>0</v>
      </c>
      <c r="K32" s="60" t="b">
        <v>0</v>
      </c>
      <c r="L32" s="60" t="b">
        <v>0</v>
      </c>
      <c r="M32" s="60" t="b">
        <v>0</v>
      </c>
      <c r="N32" s="60" t="b">
        <v>0</v>
      </c>
      <c r="O32" s="60" t="b">
        <v>0</v>
      </c>
      <c r="P32" s="60" t="b">
        <v>0</v>
      </c>
      <c r="Q32" s="60" t="b">
        <v>0</v>
      </c>
      <c r="S32" s="43"/>
      <c r="T32" s="43"/>
      <c r="U32" s="43"/>
      <c r="V3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3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3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3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3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33" spans="1:27" ht="18.75" customHeight="1" x14ac:dyDescent="0.25">
      <c r="A33" t="str">
        <f>IF('AWP Estimate_DATE'!A21="","",'AWP Estimate_DATE'!A21)</f>
        <v/>
      </c>
      <c r="B33" t="str">
        <f>IF('AWP Estimate_DATE'!B21="","",'AWP Estimate_DATE'!B21)</f>
        <v/>
      </c>
      <c r="C33" t="str">
        <f>IF('AWP Estimate_DATE'!C21="","",'AWP Estimate_DATE'!C21)</f>
        <v/>
      </c>
      <c r="D33" t="str">
        <f>IF('AWP Estimate_DATE'!D21="","",'AWP Estimate_DATE'!D21)</f>
        <v/>
      </c>
      <c r="E33" t="str">
        <f>IF('AWP Estimate_DATE'!E21="","",'AWP Estimate_DATE'!E21)</f>
        <v/>
      </c>
      <c r="F33" t="str">
        <f>IF('AWP Estimate_DATE'!F21="","",'AWP Estimate_DATE'!F21)</f>
        <v/>
      </c>
      <c r="G33" t="str">
        <f>IF('AWP Estimate_DATE'!G21="","",'AWP Estimate_DATE'!G21)</f>
        <v/>
      </c>
      <c r="H33" t="str">
        <f>IF('AWP Estimate_DATE'!H21="","",'AWP Estimate_DATE'!H21)</f>
        <v/>
      </c>
      <c r="I33" s="41" t="str">
        <f>IF(Sheet156[[#This Row],[Item Number]]="", "", _xlfn.XLOOKUP(Sheet156[[#This Row],[Item Number]], 'Item Lookup Table'!A:A, 'Item Lookup Table'!D:D, " "))</f>
        <v/>
      </c>
      <c r="J33" s="60" t="b">
        <v>0</v>
      </c>
      <c r="K33" s="60" t="b">
        <v>0</v>
      </c>
      <c r="L33" s="60" t="b">
        <v>0</v>
      </c>
      <c r="M33" s="60" t="b">
        <v>0</v>
      </c>
      <c r="N33" s="60" t="b">
        <v>0</v>
      </c>
      <c r="O33" s="60" t="b">
        <v>0</v>
      </c>
      <c r="P33" s="60" t="b">
        <v>0</v>
      </c>
      <c r="Q33" s="60" t="b">
        <v>0</v>
      </c>
      <c r="S33" s="43"/>
      <c r="T33" s="43"/>
      <c r="U33" s="43"/>
      <c r="V3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3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3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3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3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33" s="61"/>
    </row>
    <row r="34" spans="1:27" ht="18.75" customHeight="1" x14ac:dyDescent="0.25">
      <c r="A34" t="str">
        <f>IF('AWP Estimate_DATE'!A22="","",'AWP Estimate_DATE'!A22)</f>
        <v/>
      </c>
      <c r="B34" t="str">
        <f>IF('AWP Estimate_DATE'!B22="","",'AWP Estimate_DATE'!B22)</f>
        <v/>
      </c>
      <c r="C34" t="str">
        <f>IF('AWP Estimate_DATE'!C22="","",'AWP Estimate_DATE'!C22)</f>
        <v/>
      </c>
      <c r="D34" t="str">
        <f>IF('AWP Estimate_DATE'!D22="","",'AWP Estimate_DATE'!D22)</f>
        <v/>
      </c>
      <c r="E34" t="str">
        <f>IF('AWP Estimate_DATE'!E22="","",'AWP Estimate_DATE'!E22)</f>
        <v/>
      </c>
      <c r="F34" t="str">
        <f>IF('AWP Estimate_DATE'!F22="","",'AWP Estimate_DATE'!F22)</f>
        <v/>
      </c>
      <c r="G34" t="str">
        <f>IF('AWP Estimate_DATE'!G22="","",'AWP Estimate_DATE'!G22)</f>
        <v/>
      </c>
      <c r="H34" t="str">
        <f>IF('AWP Estimate_DATE'!H22="","",'AWP Estimate_DATE'!H22)</f>
        <v/>
      </c>
      <c r="I34" s="41" t="str">
        <f>IF(Sheet156[[#This Row],[Item Number]]="", "", _xlfn.XLOOKUP(Sheet156[[#This Row],[Item Number]], 'Item Lookup Table'!A:A, 'Item Lookup Table'!D:D, " "))</f>
        <v/>
      </c>
      <c r="J34" s="60" t="b">
        <v>0</v>
      </c>
      <c r="K34" s="60" t="b">
        <v>0</v>
      </c>
      <c r="L34" s="60" t="b">
        <v>0</v>
      </c>
      <c r="M34" s="60" t="b">
        <v>0</v>
      </c>
      <c r="N34" s="60" t="b">
        <v>0</v>
      </c>
      <c r="O34" s="60" t="b">
        <v>0</v>
      </c>
      <c r="P34" s="60" t="b">
        <v>0</v>
      </c>
      <c r="Q34" s="60" t="b">
        <v>0</v>
      </c>
      <c r="S34" s="43"/>
      <c r="T34" s="43"/>
      <c r="U34" s="43"/>
      <c r="V3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3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3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3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3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35" spans="1:27" ht="18.75" customHeight="1" x14ac:dyDescent="0.25">
      <c r="A35" t="str">
        <f>IF('AWP Estimate_DATE'!A23="","",'AWP Estimate_DATE'!A23)</f>
        <v/>
      </c>
      <c r="B35" t="str">
        <f>IF('AWP Estimate_DATE'!B23="","",'AWP Estimate_DATE'!B23)</f>
        <v/>
      </c>
      <c r="C35" t="str">
        <f>IF('AWP Estimate_DATE'!C23="","",'AWP Estimate_DATE'!C23)</f>
        <v/>
      </c>
      <c r="D35" t="str">
        <f>IF('AWP Estimate_DATE'!D23="","",'AWP Estimate_DATE'!D23)</f>
        <v/>
      </c>
      <c r="E35" t="str">
        <f>IF('AWP Estimate_DATE'!E23="","",'AWP Estimate_DATE'!E23)</f>
        <v/>
      </c>
      <c r="F35" t="str">
        <f>IF('AWP Estimate_DATE'!F23="","",'AWP Estimate_DATE'!F23)</f>
        <v/>
      </c>
      <c r="G35" t="str">
        <f>IF('AWP Estimate_DATE'!G23="","",'AWP Estimate_DATE'!G23)</f>
        <v/>
      </c>
      <c r="H35" t="str">
        <f>IF('AWP Estimate_DATE'!H23="","",'AWP Estimate_DATE'!H23)</f>
        <v/>
      </c>
      <c r="I35" s="41" t="str">
        <f>IF(Sheet156[[#This Row],[Item Number]]="", "", _xlfn.XLOOKUP(Sheet156[[#This Row],[Item Number]], 'Item Lookup Table'!A:A, 'Item Lookup Table'!D:D, " "))</f>
        <v/>
      </c>
      <c r="J35" s="60" t="b">
        <v>0</v>
      </c>
      <c r="K35" s="60" t="b">
        <v>0</v>
      </c>
      <c r="L35" s="60" t="b">
        <v>0</v>
      </c>
      <c r="M35" s="60" t="b">
        <v>0</v>
      </c>
      <c r="N35" s="60" t="b">
        <v>0</v>
      </c>
      <c r="O35" s="60" t="b">
        <v>0</v>
      </c>
      <c r="P35" s="60" t="b">
        <v>0</v>
      </c>
      <c r="Q35" s="60" t="b">
        <v>0</v>
      </c>
      <c r="S35" s="43"/>
      <c r="T35" s="43"/>
      <c r="U35" s="43"/>
      <c r="V3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3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3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3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3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36" spans="1:27" ht="18.75" customHeight="1" x14ac:dyDescent="0.25">
      <c r="A36" t="str">
        <f>IF('AWP Estimate_DATE'!A24="","",'AWP Estimate_DATE'!A24)</f>
        <v/>
      </c>
      <c r="B36" t="str">
        <f>IF('AWP Estimate_DATE'!B24="","",'AWP Estimate_DATE'!B24)</f>
        <v/>
      </c>
      <c r="C36" t="str">
        <f>IF('AWP Estimate_DATE'!C24="","",'AWP Estimate_DATE'!C24)</f>
        <v/>
      </c>
      <c r="D36" t="str">
        <f>IF('AWP Estimate_DATE'!D24="","",'AWP Estimate_DATE'!D24)</f>
        <v/>
      </c>
      <c r="E36" t="str">
        <f>IF('AWP Estimate_DATE'!E24="","",'AWP Estimate_DATE'!E24)</f>
        <v/>
      </c>
      <c r="F36" t="str">
        <f>IF('AWP Estimate_DATE'!F24="","",'AWP Estimate_DATE'!F24)</f>
        <v/>
      </c>
      <c r="G36" t="str">
        <f>IF('AWP Estimate_DATE'!G24="","",'AWP Estimate_DATE'!G24)</f>
        <v/>
      </c>
      <c r="H36" t="str">
        <f>IF('AWP Estimate_DATE'!H24="","",'AWP Estimate_DATE'!H24)</f>
        <v/>
      </c>
      <c r="I36" s="41" t="str">
        <f>IF(Sheet156[[#This Row],[Item Number]]="", "", _xlfn.XLOOKUP(Sheet156[[#This Row],[Item Number]], 'Item Lookup Table'!A:A, 'Item Lookup Table'!D:D, " "))</f>
        <v/>
      </c>
      <c r="J36" s="60" t="b">
        <v>0</v>
      </c>
      <c r="K36" s="60" t="b">
        <v>0</v>
      </c>
      <c r="L36" s="60" t="b">
        <v>0</v>
      </c>
      <c r="M36" s="60" t="b">
        <v>0</v>
      </c>
      <c r="N36" s="60" t="b">
        <v>0</v>
      </c>
      <c r="O36" s="60" t="b">
        <v>0</v>
      </c>
      <c r="P36" s="60" t="b">
        <v>0</v>
      </c>
      <c r="Q36" s="60" t="b">
        <v>0</v>
      </c>
      <c r="S36" s="43"/>
      <c r="T36" s="43"/>
      <c r="U36" s="43"/>
      <c r="V3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3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3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3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3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37" spans="1:27" ht="18.75" customHeight="1" x14ac:dyDescent="0.25">
      <c r="A37" t="str">
        <f>IF('AWP Estimate_DATE'!A25="","",'AWP Estimate_DATE'!A25)</f>
        <v/>
      </c>
      <c r="B37" t="str">
        <f>IF('AWP Estimate_DATE'!B25="","",'AWP Estimate_DATE'!B25)</f>
        <v/>
      </c>
      <c r="C37" t="str">
        <f>IF('AWP Estimate_DATE'!C25="","",'AWP Estimate_DATE'!C25)</f>
        <v/>
      </c>
      <c r="D37" t="str">
        <f>IF('AWP Estimate_DATE'!D25="","",'AWP Estimate_DATE'!D25)</f>
        <v/>
      </c>
      <c r="E37" t="str">
        <f>IF('AWP Estimate_DATE'!E25="","",'AWP Estimate_DATE'!E25)</f>
        <v/>
      </c>
      <c r="F37" t="str">
        <f>IF('AWP Estimate_DATE'!F25="","",'AWP Estimate_DATE'!F25)</f>
        <v/>
      </c>
      <c r="G37" t="str">
        <f>IF('AWP Estimate_DATE'!G25="","",'AWP Estimate_DATE'!G25)</f>
        <v/>
      </c>
      <c r="H37" t="str">
        <f>IF('AWP Estimate_DATE'!H25="","",'AWP Estimate_DATE'!H25)</f>
        <v/>
      </c>
      <c r="I37" s="41" t="str">
        <f>IF(Sheet156[[#This Row],[Item Number]]="", "", _xlfn.XLOOKUP(Sheet156[[#This Row],[Item Number]], 'Item Lookup Table'!A:A, 'Item Lookup Table'!D:D, " "))</f>
        <v/>
      </c>
      <c r="J37" s="60" t="b">
        <v>0</v>
      </c>
      <c r="K37" s="60" t="b">
        <v>0</v>
      </c>
      <c r="L37" s="60" t="b">
        <v>0</v>
      </c>
      <c r="M37" s="60" t="b">
        <v>0</v>
      </c>
      <c r="N37" s="60" t="b">
        <v>0</v>
      </c>
      <c r="O37" s="60" t="b">
        <v>0</v>
      </c>
      <c r="P37" s="60" t="b">
        <v>0</v>
      </c>
      <c r="Q37" s="60" t="b">
        <v>0</v>
      </c>
      <c r="S37" s="43"/>
      <c r="T37" s="43"/>
      <c r="U37" s="43"/>
      <c r="V3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3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3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3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3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37" s="61"/>
    </row>
    <row r="38" spans="1:27" ht="18.75" customHeight="1" x14ac:dyDescent="0.25">
      <c r="A38" t="str">
        <f>IF('AWP Estimate_DATE'!A26="","",'AWP Estimate_DATE'!A26)</f>
        <v/>
      </c>
      <c r="B38" t="str">
        <f>IF('AWP Estimate_DATE'!B26="","",'AWP Estimate_DATE'!B26)</f>
        <v/>
      </c>
      <c r="C38" t="str">
        <f>IF('AWP Estimate_DATE'!C26="","",'AWP Estimate_DATE'!C26)</f>
        <v/>
      </c>
      <c r="D38" t="str">
        <f>IF('AWP Estimate_DATE'!D26="","",'AWP Estimate_DATE'!D26)</f>
        <v/>
      </c>
      <c r="E38" t="str">
        <f>IF('AWP Estimate_DATE'!E26="","",'AWP Estimate_DATE'!E26)</f>
        <v/>
      </c>
      <c r="F38" t="str">
        <f>IF('AWP Estimate_DATE'!F26="","",'AWP Estimate_DATE'!F26)</f>
        <v/>
      </c>
      <c r="G38" t="str">
        <f>IF('AWP Estimate_DATE'!G26="","",'AWP Estimate_DATE'!G26)</f>
        <v/>
      </c>
      <c r="H38" t="str">
        <f>IF('AWP Estimate_DATE'!H26="","",'AWP Estimate_DATE'!H26)</f>
        <v/>
      </c>
      <c r="I38" s="41" t="str">
        <f>IF(Sheet156[[#This Row],[Item Number]]="", "", _xlfn.XLOOKUP(Sheet156[[#This Row],[Item Number]], 'Item Lookup Table'!A:A, 'Item Lookup Table'!D:D, " "))</f>
        <v/>
      </c>
      <c r="J38" s="60" t="b">
        <v>0</v>
      </c>
      <c r="K38" s="60" t="b">
        <v>0</v>
      </c>
      <c r="L38" s="60" t="b">
        <v>0</v>
      </c>
      <c r="M38" s="60" t="b">
        <v>0</v>
      </c>
      <c r="N38" s="60" t="b">
        <v>0</v>
      </c>
      <c r="O38" s="60" t="b">
        <v>0</v>
      </c>
      <c r="P38" s="60" t="b">
        <v>0</v>
      </c>
      <c r="Q38" s="60" t="b">
        <v>0</v>
      </c>
      <c r="S38" s="43"/>
      <c r="T38" s="43"/>
      <c r="U38" s="43"/>
      <c r="V3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3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3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3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3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38" s="61"/>
    </row>
    <row r="39" spans="1:27" ht="18.75" customHeight="1" x14ac:dyDescent="0.25">
      <c r="A39" t="str">
        <f>IF('AWP Estimate_DATE'!A27="","",'AWP Estimate_DATE'!A27)</f>
        <v/>
      </c>
      <c r="B39" t="str">
        <f>IF('AWP Estimate_DATE'!B27="","",'AWP Estimate_DATE'!B27)</f>
        <v/>
      </c>
      <c r="C39" t="str">
        <f>IF('AWP Estimate_DATE'!C27="","",'AWP Estimate_DATE'!C27)</f>
        <v/>
      </c>
      <c r="D39" t="str">
        <f>IF('AWP Estimate_DATE'!D27="","",'AWP Estimate_DATE'!D27)</f>
        <v/>
      </c>
      <c r="E39" t="str">
        <f>IF('AWP Estimate_DATE'!E27="","",'AWP Estimate_DATE'!E27)</f>
        <v/>
      </c>
      <c r="F39" t="str">
        <f>IF('AWP Estimate_DATE'!F27="","",'AWP Estimate_DATE'!F27)</f>
        <v/>
      </c>
      <c r="G39" t="str">
        <f>IF('AWP Estimate_DATE'!G27="","",'AWP Estimate_DATE'!G27)</f>
        <v/>
      </c>
      <c r="H39" t="str">
        <f>IF('AWP Estimate_DATE'!H27="","",'AWP Estimate_DATE'!H27)</f>
        <v/>
      </c>
      <c r="I39" s="41" t="str">
        <f>IF(Sheet156[[#This Row],[Item Number]]="", "", _xlfn.XLOOKUP(Sheet156[[#This Row],[Item Number]], 'Item Lookup Table'!A:A, 'Item Lookup Table'!D:D, " "))</f>
        <v/>
      </c>
      <c r="J39" s="60" t="b">
        <v>0</v>
      </c>
      <c r="K39" s="60" t="b">
        <v>0</v>
      </c>
      <c r="L39" s="60" t="b">
        <v>0</v>
      </c>
      <c r="M39" s="60" t="b">
        <v>0</v>
      </c>
      <c r="N39" s="60" t="b">
        <v>0</v>
      </c>
      <c r="O39" s="60" t="b">
        <v>0</v>
      </c>
      <c r="P39" s="60" t="b">
        <v>0</v>
      </c>
      <c r="Q39" s="60" t="b">
        <v>0</v>
      </c>
      <c r="S39" s="43"/>
      <c r="T39" s="43"/>
      <c r="U39" s="43"/>
      <c r="V3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3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3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3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3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39" s="61"/>
    </row>
    <row r="40" spans="1:27" ht="18.75" customHeight="1" x14ac:dyDescent="0.25">
      <c r="A40" t="str">
        <f>IF('AWP Estimate_DATE'!A28="","",'AWP Estimate_DATE'!A28)</f>
        <v/>
      </c>
      <c r="B40" t="str">
        <f>IF('AWP Estimate_DATE'!B28="","",'AWP Estimate_DATE'!B28)</f>
        <v/>
      </c>
      <c r="C40" t="str">
        <f>IF('AWP Estimate_DATE'!C28="","",'AWP Estimate_DATE'!C28)</f>
        <v/>
      </c>
      <c r="D40" t="str">
        <f>IF('AWP Estimate_DATE'!D28="","",'AWP Estimate_DATE'!D28)</f>
        <v/>
      </c>
      <c r="E40" t="str">
        <f>IF('AWP Estimate_DATE'!E28="","",'AWP Estimate_DATE'!E28)</f>
        <v/>
      </c>
      <c r="F40" t="str">
        <f>IF('AWP Estimate_DATE'!F28="","",'AWP Estimate_DATE'!F28)</f>
        <v/>
      </c>
      <c r="G40" t="str">
        <f>IF('AWP Estimate_DATE'!G28="","",'AWP Estimate_DATE'!G28)</f>
        <v/>
      </c>
      <c r="H40" t="str">
        <f>IF('AWP Estimate_DATE'!H28="","",'AWP Estimate_DATE'!H28)</f>
        <v/>
      </c>
      <c r="I40" s="41" t="str">
        <f>IF(Sheet156[[#This Row],[Item Number]]="", "", _xlfn.XLOOKUP(Sheet156[[#This Row],[Item Number]], 'Item Lookup Table'!A:A, 'Item Lookup Table'!D:D, " "))</f>
        <v/>
      </c>
      <c r="J40" s="60" t="b">
        <v>0</v>
      </c>
      <c r="K40" s="60" t="b">
        <v>0</v>
      </c>
      <c r="L40" s="60" t="b">
        <v>0</v>
      </c>
      <c r="M40" s="60" t="b">
        <v>0</v>
      </c>
      <c r="N40" s="60" t="b">
        <v>0</v>
      </c>
      <c r="O40" s="60" t="b">
        <v>0</v>
      </c>
      <c r="P40" s="60" t="b">
        <v>0</v>
      </c>
      <c r="Q40" s="60" t="b">
        <v>0</v>
      </c>
      <c r="S40" s="43"/>
      <c r="T40" s="43"/>
      <c r="U40" s="43"/>
      <c r="V4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4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4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4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4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40" s="61"/>
    </row>
    <row r="41" spans="1:27" ht="18.75" customHeight="1" x14ac:dyDescent="0.25">
      <c r="A41" t="str">
        <f>IF('AWP Estimate_DATE'!A29="","",'AWP Estimate_DATE'!A29)</f>
        <v/>
      </c>
      <c r="B41" t="str">
        <f>IF('AWP Estimate_DATE'!B29="","",'AWP Estimate_DATE'!B29)</f>
        <v/>
      </c>
      <c r="C41" t="str">
        <f>IF('AWP Estimate_DATE'!C29="","",'AWP Estimate_DATE'!C29)</f>
        <v/>
      </c>
      <c r="D41" t="str">
        <f>IF('AWP Estimate_DATE'!D29="","",'AWP Estimate_DATE'!D29)</f>
        <v/>
      </c>
      <c r="E41" t="str">
        <f>IF('AWP Estimate_DATE'!E29="","",'AWP Estimate_DATE'!E29)</f>
        <v/>
      </c>
      <c r="F41" t="str">
        <f>IF('AWP Estimate_DATE'!F29="","",'AWP Estimate_DATE'!F29)</f>
        <v/>
      </c>
      <c r="G41" t="str">
        <f>IF('AWP Estimate_DATE'!G29="","",'AWP Estimate_DATE'!G29)</f>
        <v/>
      </c>
      <c r="H41" t="str">
        <f>IF('AWP Estimate_DATE'!H29="","",'AWP Estimate_DATE'!H29)</f>
        <v/>
      </c>
      <c r="I41" s="41" t="str">
        <f>IF(Sheet156[[#This Row],[Item Number]]="", "", _xlfn.XLOOKUP(Sheet156[[#This Row],[Item Number]], 'Item Lookup Table'!A:A, 'Item Lookup Table'!D:D, " "))</f>
        <v/>
      </c>
      <c r="J41" s="60" t="b">
        <v>0</v>
      </c>
      <c r="K41" s="60" t="b">
        <v>0</v>
      </c>
      <c r="L41" s="60" t="b">
        <v>0</v>
      </c>
      <c r="M41" s="60" t="b">
        <v>0</v>
      </c>
      <c r="N41" s="60" t="b">
        <v>0</v>
      </c>
      <c r="O41" s="60" t="b">
        <v>0</v>
      </c>
      <c r="P41" s="60" t="b">
        <v>0</v>
      </c>
      <c r="Q41" s="60" t="b">
        <v>0</v>
      </c>
      <c r="S41" s="43"/>
      <c r="T41" s="43"/>
      <c r="U41" s="43"/>
      <c r="V4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4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4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4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4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41" s="61"/>
    </row>
    <row r="42" spans="1:27" ht="18.75" customHeight="1" x14ac:dyDescent="0.25">
      <c r="A42" t="str">
        <f>IF('AWP Estimate_DATE'!A30="","",'AWP Estimate_DATE'!A30)</f>
        <v/>
      </c>
      <c r="B42" t="str">
        <f>IF('AWP Estimate_DATE'!B30="","",'AWP Estimate_DATE'!B30)</f>
        <v/>
      </c>
      <c r="C42" t="str">
        <f>IF('AWP Estimate_DATE'!C30="","",'AWP Estimate_DATE'!C30)</f>
        <v/>
      </c>
      <c r="D42" t="str">
        <f>IF('AWP Estimate_DATE'!D30="","",'AWP Estimate_DATE'!D30)</f>
        <v/>
      </c>
      <c r="E42" t="str">
        <f>IF('AWP Estimate_DATE'!E30="","",'AWP Estimate_DATE'!E30)</f>
        <v/>
      </c>
      <c r="F42" t="str">
        <f>IF('AWP Estimate_DATE'!F30="","",'AWP Estimate_DATE'!F30)</f>
        <v/>
      </c>
      <c r="G42" t="str">
        <f>IF('AWP Estimate_DATE'!G30="","",'AWP Estimate_DATE'!G30)</f>
        <v/>
      </c>
      <c r="H42" t="str">
        <f>IF('AWP Estimate_DATE'!H30="","",'AWP Estimate_DATE'!H30)</f>
        <v/>
      </c>
      <c r="I42" s="41" t="str">
        <f>IF(Sheet156[[#This Row],[Item Number]]="", "", _xlfn.XLOOKUP(Sheet156[[#This Row],[Item Number]], 'Item Lookup Table'!A:A, 'Item Lookup Table'!D:D, " "))</f>
        <v/>
      </c>
      <c r="J42" s="60" t="b">
        <v>0</v>
      </c>
      <c r="K42" s="60" t="b">
        <v>0</v>
      </c>
      <c r="L42" s="60" t="b">
        <v>0</v>
      </c>
      <c r="M42" s="60" t="b">
        <v>0</v>
      </c>
      <c r="N42" s="60" t="b">
        <v>0</v>
      </c>
      <c r="O42" s="60" t="b">
        <v>0</v>
      </c>
      <c r="P42" s="60" t="b">
        <v>0</v>
      </c>
      <c r="Q42" s="60" t="b">
        <v>0</v>
      </c>
      <c r="S42" s="43"/>
      <c r="T42" s="43"/>
      <c r="U42" s="43"/>
      <c r="V4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4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4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4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4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42" s="61"/>
    </row>
    <row r="43" spans="1:27" ht="18.75" customHeight="1" x14ac:dyDescent="0.25">
      <c r="A43" t="str">
        <f>IF('AWP Estimate_DATE'!A31="","",'AWP Estimate_DATE'!A31)</f>
        <v/>
      </c>
      <c r="B43" t="str">
        <f>IF('AWP Estimate_DATE'!B31="","",'AWP Estimate_DATE'!B31)</f>
        <v/>
      </c>
      <c r="C43" t="str">
        <f>IF('AWP Estimate_DATE'!C31="","",'AWP Estimate_DATE'!C31)</f>
        <v/>
      </c>
      <c r="D43" t="str">
        <f>IF('AWP Estimate_DATE'!D31="","",'AWP Estimate_DATE'!D31)</f>
        <v/>
      </c>
      <c r="E43" t="str">
        <f>IF('AWP Estimate_DATE'!E31="","",'AWP Estimate_DATE'!E31)</f>
        <v/>
      </c>
      <c r="F43" t="str">
        <f>IF('AWP Estimate_DATE'!F31="","",'AWP Estimate_DATE'!F31)</f>
        <v/>
      </c>
      <c r="G43" t="str">
        <f>IF('AWP Estimate_DATE'!G31="","",'AWP Estimate_DATE'!G31)</f>
        <v/>
      </c>
      <c r="H43" t="str">
        <f>IF('AWP Estimate_DATE'!H31="","",'AWP Estimate_DATE'!H31)</f>
        <v/>
      </c>
      <c r="I43" s="41" t="str">
        <f>IF(Sheet156[[#This Row],[Item Number]]="", "", _xlfn.XLOOKUP(Sheet156[[#This Row],[Item Number]], 'Item Lookup Table'!A:A, 'Item Lookup Table'!D:D, " "))</f>
        <v/>
      </c>
      <c r="J43" s="60" t="b">
        <v>0</v>
      </c>
      <c r="K43" s="60" t="b">
        <v>0</v>
      </c>
      <c r="L43" s="60" t="b">
        <v>0</v>
      </c>
      <c r="M43" s="60" t="b">
        <v>0</v>
      </c>
      <c r="N43" s="60" t="b">
        <v>0</v>
      </c>
      <c r="O43" s="60" t="b">
        <v>0</v>
      </c>
      <c r="P43" s="60" t="b">
        <v>0</v>
      </c>
      <c r="Q43" s="60" t="b">
        <v>0</v>
      </c>
      <c r="S43" s="43"/>
      <c r="T43" s="43"/>
      <c r="U43" s="43"/>
      <c r="V4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4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4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4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4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43" s="61"/>
    </row>
    <row r="44" spans="1:27" ht="18.75" customHeight="1" x14ac:dyDescent="0.25">
      <c r="A44" t="str">
        <f>IF('AWP Estimate_DATE'!A32="","",'AWP Estimate_DATE'!A32)</f>
        <v/>
      </c>
      <c r="B44" t="str">
        <f>IF('AWP Estimate_DATE'!B32="","",'AWP Estimate_DATE'!B32)</f>
        <v/>
      </c>
      <c r="C44" t="str">
        <f>IF('AWP Estimate_DATE'!C32="","",'AWP Estimate_DATE'!C32)</f>
        <v/>
      </c>
      <c r="D44" t="str">
        <f>IF('AWP Estimate_DATE'!D32="","",'AWP Estimate_DATE'!D32)</f>
        <v/>
      </c>
      <c r="E44" t="str">
        <f>IF('AWP Estimate_DATE'!E32="","",'AWP Estimate_DATE'!E32)</f>
        <v/>
      </c>
      <c r="F44" t="str">
        <f>IF('AWP Estimate_DATE'!F32="","",'AWP Estimate_DATE'!F32)</f>
        <v/>
      </c>
      <c r="G44" t="str">
        <f>IF('AWP Estimate_DATE'!G32="","",'AWP Estimate_DATE'!G32)</f>
        <v/>
      </c>
      <c r="H44" t="str">
        <f>IF('AWP Estimate_DATE'!H32="","",'AWP Estimate_DATE'!H32)</f>
        <v/>
      </c>
      <c r="I44" s="41" t="str">
        <f>IF(Sheet156[[#This Row],[Item Number]]="", "", _xlfn.XLOOKUP(Sheet156[[#This Row],[Item Number]], 'Item Lookup Table'!A:A, 'Item Lookup Table'!D:D, " "))</f>
        <v/>
      </c>
      <c r="J44" s="60" t="b">
        <v>0</v>
      </c>
      <c r="K44" s="60" t="b">
        <v>0</v>
      </c>
      <c r="L44" s="60" t="b">
        <v>0</v>
      </c>
      <c r="M44" s="60" t="b">
        <v>0</v>
      </c>
      <c r="N44" s="60" t="b">
        <v>0</v>
      </c>
      <c r="O44" s="60" t="b">
        <v>0</v>
      </c>
      <c r="P44" s="60" t="b">
        <v>0</v>
      </c>
      <c r="Q44" s="60" t="b">
        <v>0</v>
      </c>
      <c r="S44" s="43"/>
      <c r="T44" s="43"/>
      <c r="U44" s="43"/>
      <c r="V4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4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4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4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4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44" s="61"/>
    </row>
    <row r="45" spans="1:27" ht="18.75" customHeight="1" x14ac:dyDescent="0.25">
      <c r="A45" t="str">
        <f>IF('AWP Estimate_DATE'!A33="","",'AWP Estimate_DATE'!A33)</f>
        <v/>
      </c>
      <c r="B45" t="str">
        <f>IF('AWP Estimate_DATE'!B33="","",'AWP Estimate_DATE'!B33)</f>
        <v/>
      </c>
      <c r="C45" t="str">
        <f>IF('AWP Estimate_DATE'!C33="","",'AWP Estimate_DATE'!C33)</f>
        <v/>
      </c>
      <c r="D45" t="str">
        <f>IF('AWP Estimate_DATE'!D33="","",'AWP Estimate_DATE'!D33)</f>
        <v/>
      </c>
      <c r="E45" t="str">
        <f>IF('AWP Estimate_DATE'!E33="","",'AWP Estimate_DATE'!E33)</f>
        <v/>
      </c>
      <c r="F45" t="str">
        <f>IF('AWP Estimate_DATE'!F33="","",'AWP Estimate_DATE'!F33)</f>
        <v/>
      </c>
      <c r="G45" t="str">
        <f>IF('AWP Estimate_DATE'!G33="","",'AWP Estimate_DATE'!G33)</f>
        <v/>
      </c>
      <c r="H45" t="str">
        <f>IF('AWP Estimate_DATE'!H33="","",'AWP Estimate_DATE'!H33)</f>
        <v/>
      </c>
      <c r="I45" s="41" t="str">
        <f>IF(Sheet156[[#This Row],[Item Number]]="", "", _xlfn.XLOOKUP(Sheet156[[#This Row],[Item Number]], 'Item Lookup Table'!A:A, 'Item Lookup Table'!D:D, " "))</f>
        <v/>
      </c>
      <c r="J45" s="60" t="b">
        <v>0</v>
      </c>
      <c r="K45" s="60" t="b">
        <v>0</v>
      </c>
      <c r="L45" s="60" t="b">
        <v>0</v>
      </c>
      <c r="M45" s="60" t="b">
        <v>0</v>
      </c>
      <c r="N45" s="60" t="b">
        <v>0</v>
      </c>
      <c r="O45" s="60" t="b">
        <v>0</v>
      </c>
      <c r="P45" s="60" t="b">
        <v>0</v>
      </c>
      <c r="Q45" s="60" t="b">
        <v>0</v>
      </c>
      <c r="S45" s="43"/>
      <c r="T45" s="43"/>
      <c r="U45" s="43"/>
      <c r="V4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4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4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4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4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45" s="61"/>
    </row>
    <row r="46" spans="1:27" ht="18.75" customHeight="1" x14ac:dyDescent="0.25">
      <c r="A46" t="str">
        <f>IF('AWP Estimate_DATE'!A34="","",'AWP Estimate_DATE'!A34)</f>
        <v/>
      </c>
      <c r="B46" t="str">
        <f>IF('AWP Estimate_DATE'!B34="","",'AWP Estimate_DATE'!B34)</f>
        <v/>
      </c>
      <c r="C46" t="str">
        <f>IF('AWP Estimate_DATE'!C34="","",'AWP Estimate_DATE'!C34)</f>
        <v/>
      </c>
      <c r="D46" t="str">
        <f>IF('AWP Estimate_DATE'!D34="","",'AWP Estimate_DATE'!D34)</f>
        <v/>
      </c>
      <c r="E46" t="str">
        <f>IF('AWP Estimate_DATE'!E34="","",'AWP Estimate_DATE'!E34)</f>
        <v/>
      </c>
      <c r="F46" t="str">
        <f>IF('AWP Estimate_DATE'!F34="","",'AWP Estimate_DATE'!F34)</f>
        <v/>
      </c>
      <c r="G46" t="str">
        <f>IF('AWP Estimate_DATE'!G34="","",'AWP Estimate_DATE'!G34)</f>
        <v/>
      </c>
      <c r="H46" t="str">
        <f>IF('AWP Estimate_DATE'!H34="","",'AWP Estimate_DATE'!H34)</f>
        <v/>
      </c>
      <c r="I46" s="41" t="str">
        <f>IF(Sheet156[[#This Row],[Item Number]]="", "", _xlfn.XLOOKUP(Sheet156[[#This Row],[Item Number]], 'Item Lookup Table'!A:A, 'Item Lookup Table'!D:D, " "))</f>
        <v/>
      </c>
      <c r="J46" s="60" t="b">
        <v>0</v>
      </c>
      <c r="K46" s="60" t="b">
        <v>0</v>
      </c>
      <c r="L46" s="60" t="b">
        <v>0</v>
      </c>
      <c r="M46" s="60" t="b">
        <v>0</v>
      </c>
      <c r="N46" s="60" t="b">
        <v>0</v>
      </c>
      <c r="O46" s="60" t="b">
        <v>0</v>
      </c>
      <c r="P46" s="60" t="b">
        <v>0</v>
      </c>
      <c r="Q46" s="60" t="b">
        <v>0</v>
      </c>
      <c r="S46" s="43"/>
      <c r="T46" s="43"/>
      <c r="U46" s="43"/>
      <c r="V4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4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4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4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4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46" s="61"/>
    </row>
    <row r="47" spans="1:27" ht="18.75" customHeight="1" x14ac:dyDescent="0.25">
      <c r="A47" t="str">
        <f>IF('AWP Estimate_DATE'!A35="","",'AWP Estimate_DATE'!A35)</f>
        <v/>
      </c>
      <c r="B47" t="str">
        <f>IF('AWP Estimate_DATE'!B35="","",'AWP Estimate_DATE'!B35)</f>
        <v/>
      </c>
      <c r="C47" t="str">
        <f>IF('AWP Estimate_DATE'!C35="","",'AWP Estimate_DATE'!C35)</f>
        <v/>
      </c>
      <c r="D47" t="str">
        <f>IF('AWP Estimate_DATE'!D35="","",'AWP Estimate_DATE'!D35)</f>
        <v/>
      </c>
      <c r="E47" t="str">
        <f>IF('AWP Estimate_DATE'!E35="","",'AWP Estimate_DATE'!E35)</f>
        <v/>
      </c>
      <c r="F47" t="str">
        <f>IF('AWP Estimate_DATE'!F35="","",'AWP Estimate_DATE'!F35)</f>
        <v/>
      </c>
      <c r="G47" t="str">
        <f>IF('AWP Estimate_DATE'!G35="","",'AWP Estimate_DATE'!G35)</f>
        <v/>
      </c>
      <c r="H47" t="str">
        <f>IF('AWP Estimate_DATE'!H35="","",'AWP Estimate_DATE'!H35)</f>
        <v/>
      </c>
      <c r="I47" s="41" t="str">
        <f>IF(Sheet156[[#This Row],[Item Number]]="", "", _xlfn.XLOOKUP(Sheet156[[#This Row],[Item Number]], 'Item Lookup Table'!A:A, 'Item Lookup Table'!D:D, " "))</f>
        <v/>
      </c>
      <c r="J47" s="60" t="b">
        <v>0</v>
      </c>
      <c r="K47" s="60" t="b">
        <v>0</v>
      </c>
      <c r="L47" s="60" t="b">
        <v>0</v>
      </c>
      <c r="M47" s="60" t="b">
        <v>0</v>
      </c>
      <c r="N47" s="60" t="b">
        <v>0</v>
      </c>
      <c r="O47" s="60" t="b">
        <v>0</v>
      </c>
      <c r="P47" s="60" t="b">
        <v>0</v>
      </c>
      <c r="Q47" s="60" t="b">
        <v>0</v>
      </c>
      <c r="S47" s="43"/>
      <c r="T47" s="43"/>
      <c r="U47" s="43"/>
      <c r="V4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4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4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4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4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47" s="61"/>
    </row>
    <row r="48" spans="1:27" ht="18.75" customHeight="1" x14ac:dyDescent="0.25">
      <c r="A48" t="str">
        <f>IF('AWP Estimate_DATE'!A36="","",'AWP Estimate_DATE'!A36)</f>
        <v/>
      </c>
      <c r="B48" t="str">
        <f>IF('AWP Estimate_DATE'!B36="","",'AWP Estimate_DATE'!B36)</f>
        <v/>
      </c>
      <c r="C48" t="str">
        <f>IF('AWP Estimate_DATE'!C36="","",'AWP Estimate_DATE'!C36)</f>
        <v/>
      </c>
      <c r="D48" t="str">
        <f>IF('AWP Estimate_DATE'!D36="","",'AWP Estimate_DATE'!D36)</f>
        <v/>
      </c>
      <c r="E48" t="str">
        <f>IF('AWP Estimate_DATE'!E36="","",'AWP Estimate_DATE'!E36)</f>
        <v/>
      </c>
      <c r="F48" t="str">
        <f>IF('AWP Estimate_DATE'!F36="","",'AWP Estimate_DATE'!F36)</f>
        <v/>
      </c>
      <c r="G48" t="str">
        <f>IF('AWP Estimate_DATE'!G36="","",'AWP Estimate_DATE'!G36)</f>
        <v/>
      </c>
      <c r="H48" t="str">
        <f>IF('AWP Estimate_DATE'!H36="","",'AWP Estimate_DATE'!H36)</f>
        <v/>
      </c>
      <c r="I48" s="41" t="str">
        <f>IF(Sheet156[[#This Row],[Item Number]]="", "", _xlfn.XLOOKUP(Sheet156[[#This Row],[Item Number]], 'Item Lookup Table'!A:A, 'Item Lookup Table'!D:D, " "))</f>
        <v/>
      </c>
      <c r="J48" s="60" t="b">
        <v>0</v>
      </c>
      <c r="K48" s="60" t="b">
        <v>0</v>
      </c>
      <c r="L48" s="60" t="b">
        <v>0</v>
      </c>
      <c r="M48" s="60" t="b">
        <v>0</v>
      </c>
      <c r="N48" s="60" t="b">
        <v>0</v>
      </c>
      <c r="O48" s="60" t="b">
        <v>0</v>
      </c>
      <c r="P48" s="60" t="b">
        <v>0</v>
      </c>
      <c r="Q48" s="60" t="b">
        <v>0</v>
      </c>
      <c r="S48" s="43"/>
      <c r="T48" s="43"/>
      <c r="U48" s="43"/>
      <c r="V4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4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4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4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4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48" s="61"/>
    </row>
    <row r="49" spans="1:27" ht="18.75" customHeight="1" x14ac:dyDescent="0.25">
      <c r="A49" t="str">
        <f>IF('AWP Estimate_DATE'!A37="","",'AWP Estimate_DATE'!A37)</f>
        <v/>
      </c>
      <c r="B49" t="str">
        <f>IF('AWP Estimate_DATE'!B37="","",'AWP Estimate_DATE'!B37)</f>
        <v/>
      </c>
      <c r="C49" t="str">
        <f>IF('AWP Estimate_DATE'!C37="","",'AWP Estimate_DATE'!C37)</f>
        <v/>
      </c>
      <c r="D49" t="str">
        <f>IF('AWP Estimate_DATE'!D37="","",'AWP Estimate_DATE'!D37)</f>
        <v/>
      </c>
      <c r="E49" t="str">
        <f>IF('AWP Estimate_DATE'!E37="","",'AWP Estimate_DATE'!E37)</f>
        <v/>
      </c>
      <c r="F49" t="str">
        <f>IF('AWP Estimate_DATE'!F37="","",'AWP Estimate_DATE'!F37)</f>
        <v/>
      </c>
      <c r="G49" t="str">
        <f>IF('AWP Estimate_DATE'!G37="","",'AWP Estimate_DATE'!G37)</f>
        <v/>
      </c>
      <c r="H49" t="str">
        <f>IF('AWP Estimate_DATE'!H37="","",'AWP Estimate_DATE'!H37)</f>
        <v/>
      </c>
      <c r="I49" s="41" t="str">
        <f>IF(Sheet156[[#This Row],[Item Number]]="", "", _xlfn.XLOOKUP(Sheet156[[#This Row],[Item Number]], 'Item Lookup Table'!A:A, 'Item Lookup Table'!D:D, " "))</f>
        <v/>
      </c>
      <c r="J49" s="60" t="b">
        <v>0</v>
      </c>
      <c r="K49" s="60" t="b">
        <v>0</v>
      </c>
      <c r="L49" s="60" t="b">
        <v>0</v>
      </c>
      <c r="M49" s="60" t="b">
        <v>0</v>
      </c>
      <c r="N49" s="60" t="b">
        <v>0</v>
      </c>
      <c r="O49" s="60" t="b">
        <v>0</v>
      </c>
      <c r="P49" s="60" t="b">
        <v>0</v>
      </c>
      <c r="Q49" s="60" t="b">
        <v>0</v>
      </c>
      <c r="S49" s="43"/>
      <c r="T49" s="43"/>
      <c r="U49" s="43"/>
      <c r="V4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4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4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4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4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50" spans="1:27" ht="18.75" customHeight="1" x14ac:dyDescent="0.25">
      <c r="A50" t="str">
        <f>IF('AWP Estimate_DATE'!A38="","",'AWP Estimate_DATE'!A38)</f>
        <v/>
      </c>
      <c r="B50" t="str">
        <f>IF('AWP Estimate_DATE'!B38="","",'AWP Estimate_DATE'!B38)</f>
        <v/>
      </c>
      <c r="C50" t="str">
        <f>IF('AWP Estimate_DATE'!C38="","",'AWP Estimate_DATE'!C38)</f>
        <v/>
      </c>
      <c r="D50" t="str">
        <f>IF('AWP Estimate_DATE'!D38="","",'AWP Estimate_DATE'!D38)</f>
        <v/>
      </c>
      <c r="E50" t="str">
        <f>IF('AWP Estimate_DATE'!E38="","",'AWP Estimate_DATE'!E38)</f>
        <v/>
      </c>
      <c r="F50" t="str">
        <f>IF('AWP Estimate_DATE'!F38="","",'AWP Estimate_DATE'!F38)</f>
        <v/>
      </c>
      <c r="G50" t="str">
        <f>IF('AWP Estimate_DATE'!G38="","",'AWP Estimate_DATE'!G38)</f>
        <v/>
      </c>
      <c r="H50" t="str">
        <f>IF('AWP Estimate_DATE'!H38="","",'AWP Estimate_DATE'!H38)</f>
        <v/>
      </c>
      <c r="I50" s="41" t="str">
        <f>IF(Sheet156[[#This Row],[Item Number]]="", "", _xlfn.XLOOKUP(Sheet156[[#This Row],[Item Number]], 'Item Lookup Table'!A:A, 'Item Lookup Table'!D:D, " "))</f>
        <v/>
      </c>
      <c r="J50" s="60" t="b">
        <v>0</v>
      </c>
      <c r="K50" s="60" t="b">
        <v>0</v>
      </c>
      <c r="L50" s="60" t="b">
        <v>0</v>
      </c>
      <c r="M50" s="60" t="b">
        <v>0</v>
      </c>
      <c r="N50" s="60" t="b">
        <v>0</v>
      </c>
      <c r="O50" s="60" t="b">
        <v>0</v>
      </c>
      <c r="P50" s="60" t="b">
        <v>0</v>
      </c>
      <c r="Q50" s="60" t="b">
        <v>0</v>
      </c>
      <c r="S50" s="43"/>
      <c r="T50" s="43"/>
      <c r="U50" s="43"/>
      <c r="V5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5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5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5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5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50" s="61"/>
    </row>
    <row r="51" spans="1:27" ht="18.75" customHeight="1" x14ac:dyDescent="0.25">
      <c r="A51" t="str">
        <f>IF('AWP Estimate_DATE'!A39="","",'AWP Estimate_DATE'!A39)</f>
        <v/>
      </c>
      <c r="B51" t="str">
        <f>IF('AWP Estimate_DATE'!B39="","",'AWP Estimate_DATE'!B39)</f>
        <v/>
      </c>
      <c r="C51" t="str">
        <f>IF('AWP Estimate_DATE'!C39="","",'AWP Estimate_DATE'!C39)</f>
        <v/>
      </c>
      <c r="D51" t="str">
        <f>IF('AWP Estimate_DATE'!D39="","",'AWP Estimate_DATE'!D39)</f>
        <v/>
      </c>
      <c r="E51" t="str">
        <f>IF('AWP Estimate_DATE'!E39="","",'AWP Estimate_DATE'!E39)</f>
        <v/>
      </c>
      <c r="F51" t="str">
        <f>IF('AWP Estimate_DATE'!F39="","",'AWP Estimate_DATE'!F39)</f>
        <v/>
      </c>
      <c r="G51" t="str">
        <f>IF('AWP Estimate_DATE'!G39="","",'AWP Estimate_DATE'!G39)</f>
        <v/>
      </c>
      <c r="H51" t="str">
        <f>IF('AWP Estimate_DATE'!H39="","",'AWP Estimate_DATE'!H39)</f>
        <v/>
      </c>
      <c r="I51" s="41" t="str">
        <f>IF(Sheet156[[#This Row],[Item Number]]="", "", _xlfn.XLOOKUP(Sheet156[[#This Row],[Item Number]], 'Item Lookup Table'!A:A, 'Item Lookup Table'!D:D, " "))</f>
        <v/>
      </c>
      <c r="J51" s="60" t="b">
        <v>0</v>
      </c>
      <c r="K51" s="60" t="b">
        <v>0</v>
      </c>
      <c r="L51" s="60" t="b">
        <v>0</v>
      </c>
      <c r="M51" s="60" t="b">
        <v>0</v>
      </c>
      <c r="N51" s="60" t="b">
        <v>0</v>
      </c>
      <c r="O51" s="60" t="b">
        <v>0</v>
      </c>
      <c r="P51" s="60" t="b">
        <v>0</v>
      </c>
      <c r="Q51" s="60" t="b">
        <v>0</v>
      </c>
      <c r="S51" s="43"/>
      <c r="T51" s="43"/>
      <c r="U51" s="43"/>
      <c r="V5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5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5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5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5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51" s="61"/>
    </row>
    <row r="52" spans="1:27" ht="18.75" customHeight="1" x14ac:dyDescent="0.25">
      <c r="A52" t="str">
        <f>IF('AWP Estimate_DATE'!A40="","",'AWP Estimate_DATE'!A40)</f>
        <v/>
      </c>
      <c r="B52" t="str">
        <f>IF('AWP Estimate_DATE'!B40="","",'AWP Estimate_DATE'!B40)</f>
        <v/>
      </c>
      <c r="C52" t="str">
        <f>IF('AWP Estimate_DATE'!C40="","",'AWP Estimate_DATE'!C40)</f>
        <v/>
      </c>
      <c r="D52" t="str">
        <f>IF('AWP Estimate_DATE'!D40="","",'AWP Estimate_DATE'!D40)</f>
        <v/>
      </c>
      <c r="E52" t="str">
        <f>IF('AWP Estimate_DATE'!E40="","",'AWP Estimate_DATE'!E40)</f>
        <v/>
      </c>
      <c r="F52" t="str">
        <f>IF('AWP Estimate_DATE'!F40="","",'AWP Estimate_DATE'!F40)</f>
        <v/>
      </c>
      <c r="G52" t="str">
        <f>IF('AWP Estimate_DATE'!G40="","",'AWP Estimate_DATE'!G40)</f>
        <v/>
      </c>
      <c r="H52" t="str">
        <f>IF('AWP Estimate_DATE'!H40="","",'AWP Estimate_DATE'!H40)</f>
        <v/>
      </c>
      <c r="I52" s="41" t="str">
        <f>IF(Sheet156[[#This Row],[Item Number]]="", "", _xlfn.XLOOKUP(Sheet156[[#This Row],[Item Number]], 'Item Lookup Table'!A:A, 'Item Lookup Table'!D:D, " "))</f>
        <v/>
      </c>
      <c r="J52" s="60" t="b">
        <v>0</v>
      </c>
      <c r="K52" s="60" t="b">
        <v>0</v>
      </c>
      <c r="L52" s="60" t="b">
        <v>0</v>
      </c>
      <c r="M52" s="60" t="b">
        <v>0</v>
      </c>
      <c r="N52" s="60" t="b">
        <v>0</v>
      </c>
      <c r="O52" s="60" t="b">
        <v>0</v>
      </c>
      <c r="P52" s="60" t="b">
        <v>0</v>
      </c>
      <c r="Q52" s="60" t="b">
        <v>0</v>
      </c>
      <c r="S52" s="43"/>
      <c r="T52" s="43"/>
      <c r="U52" s="43"/>
      <c r="V5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5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5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5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5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53" spans="1:27" ht="18.75" customHeight="1" x14ac:dyDescent="0.25">
      <c r="A53" t="str">
        <f>IF('AWP Estimate_DATE'!A41="","",'AWP Estimate_DATE'!A41)</f>
        <v/>
      </c>
      <c r="B53" t="str">
        <f>IF('AWP Estimate_DATE'!B41="","",'AWP Estimate_DATE'!B41)</f>
        <v/>
      </c>
      <c r="C53" t="str">
        <f>IF('AWP Estimate_DATE'!C41="","",'AWP Estimate_DATE'!C41)</f>
        <v/>
      </c>
      <c r="D53" t="str">
        <f>IF('AWP Estimate_DATE'!D41="","",'AWP Estimate_DATE'!D41)</f>
        <v/>
      </c>
      <c r="E53" t="str">
        <f>IF('AWP Estimate_DATE'!E41="","",'AWP Estimate_DATE'!E41)</f>
        <v/>
      </c>
      <c r="F53" t="str">
        <f>IF('AWP Estimate_DATE'!F41="","",'AWP Estimate_DATE'!F41)</f>
        <v/>
      </c>
      <c r="G53" t="str">
        <f>IF('AWP Estimate_DATE'!G41="","",'AWP Estimate_DATE'!G41)</f>
        <v/>
      </c>
      <c r="H53" t="str">
        <f>IF('AWP Estimate_DATE'!H41="","",'AWP Estimate_DATE'!H41)</f>
        <v/>
      </c>
      <c r="I53" s="41" t="str">
        <f>IF(Sheet156[[#This Row],[Item Number]]="", "", _xlfn.XLOOKUP(Sheet156[[#This Row],[Item Number]], 'Item Lookup Table'!A:A, 'Item Lookup Table'!D:D, " "))</f>
        <v/>
      </c>
      <c r="J53" s="60" t="b">
        <v>0</v>
      </c>
      <c r="K53" s="60" t="b">
        <v>0</v>
      </c>
      <c r="L53" s="60" t="b">
        <v>0</v>
      </c>
      <c r="M53" s="60" t="b">
        <v>0</v>
      </c>
      <c r="N53" s="60" t="b">
        <v>0</v>
      </c>
      <c r="O53" s="60" t="b">
        <v>0</v>
      </c>
      <c r="P53" s="60" t="b">
        <v>0</v>
      </c>
      <c r="Q53" s="60" t="b">
        <v>0</v>
      </c>
      <c r="S53" s="43"/>
      <c r="T53" s="43"/>
      <c r="U53" s="43"/>
      <c r="V5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5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5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5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5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54" spans="1:27" ht="18.75" customHeight="1" x14ac:dyDescent="0.25">
      <c r="A54" t="str">
        <f>IF('AWP Estimate_DATE'!A42="","",'AWP Estimate_DATE'!A42)</f>
        <v/>
      </c>
      <c r="B54" t="str">
        <f>IF('AWP Estimate_DATE'!B42="","",'AWP Estimate_DATE'!B42)</f>
        <v/>
      </c>
      <c r="C54" t="str">
        <f>IF('AWP Estimate_DATE'!C42="","",'AWP Estimate_DATE'!C42)</f>
        <v/>
      </c>
      <c r="D54" t="str">
        <f>IF('AWP Estimate_DATE'!D42="","",'AWP Estimate_DATE'!D42)</f>
        <v/>
      </c>
      <c r="E54" t="str">
        <f>IF('AWP Estimate_DATE'!E42="","",'AWP Estimate_DATE'!E42)</f>
        <v/>
      </c>
      <c r="F54" t="str">
        <f>IF('AWP Estimate_DATE'!F42="","",'AWP Estimate_DATE'!F42)</f>
        <v/>
      </c>
      <c r="G54" t="str">
        <f>IF('AWP Estimate_DATE'!G42="","",'AWP Estimate_DATE'!G42)</f>
        <v/>
      </c>
      <c r="H54" t="str">
        <f>IF('AWP Estimate_DATE'!H42="","",'AWP Estimate_DATE'!H42)</f>
        <v/>
      </c>
      <c r="I54" s="41" t="str">
        <f>IF(Sheet156[[#This Row],[Item Number]]="", "", _xlfn.XLOOKUP(Sheet156[[#This Row],[Item Number]], 'Item Lookup Table'!A:A, 'Item Lookup Table'!D:D, " "))</f>
        <v/>
      </c>
      <c r="J54" s="60" t="b">
        <v>0</v>
      </c>
      <c r="K54" s="60" t="b">
        <v>0</v>
      </c>
      <c r="L54" s="60" t="b">
        <v>0</v>
      </c>
      <c r="M54" s="60" t="b">
        <v>0</v>
      </c>
      <c r="N54" s="60" t="b">
        <v>0</v>
      </c>
      <c r="O54" s="60" t="b">
        <v>0</v>
      </c>
      <c r="P54" s="60" t="b">
        <v>0</v>
      </c>
      <c r="Q54" s="60" t="b">
        <v>0</v>
      </c>
      <c r="S54" s="43"/>
      <c r="T54" s="43"/>
      <c r="U54" s="43"/>
      <c r="V5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5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5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5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5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54" s="61"/>
    </row>
    <row r="55" spans="1:27" ht="18.75" customHeight="1" x14ac:dyDescent="0.25">
      <c r="A55" t="str">
        <f>IF('AWP Estimate_DATE'!A43="","",'AWP Estimate_DATE'!A43)</f>
        <v/>
      </c>
      <c r="B55" t="str">
        <f>IF('AWP Estimate_DATE'!B43="","",'AWP Estimate_DATE'!B43)</f>
        <v/>
      </c>
      <c r="C55" t="str">
        <f>IF('AWP Estimate_DATE'!C43="","",'AWP Estimate_DATE'!C43)</f>
        <v/>
      </c>
      <c r="D55" t="str">
        <f>IF('AWP Estimate_DATE'!D43="","",'AWP Estimate_DATE'!D43)</f>
        <v/>
      </c>
      <c r="E55" t="str">
        <f>IF('AWP Estimate_DATE'!E43="","",'AWP Estimate_DATE'!E43)</f>
        <v/>
      </c>
      <c r="F55" t="str">
        <f>IF('AWP Estimate_DATE'!F43="","",'AWP Estimate_DATE'!F43)</f>
        <v/>
      </c>
      <c r="G55" t="str">
        <f>IF('AWP Estimate_DATE'!G43="","",'AWP Estimate_DATE'!G43)</f>
        <v/>
      </c>
      <c r="H55" t="str">
        <f>IF('AWP Estimate_DATE'!H43="","",'AWP Estimate_DATE'!H43)</f>
        <v/>
      </c>
      <c r="I55" s="41" t="str">
        <f>IF(Sheet156[[#This Row],[Item Number]]="", "", _xlfn.XLOOKUP(Sheet156[[#This Row],[Item Number]], 'Item Lookup Table'!A:A, 'Item Lookup Table'!D:D, " "))</f>
        <v/>
      </c>
      <c r="J55" s="60" t="b">
        <v>0</v>
      </c>
      <c r="K55" s="60" t="b">
        <v>0</v>
      </c>
      <c r="L55" s="60" t="b">
        <v>0</v>
      </c>
      <c r="M55" s="60" t="b">
        <v>0</v>
      </c>
      <c r="N55" s="60" t="b">
        <v>0</v>
      </c>
      <c r="O55" s="60" t="b">
        <v>0</v>
      </c>
      <c r="P55" s="60" t="b">
        <v>0</v>
      </c>
      <c r="Q55" s="60" t="b">
        <v>0</v>
      </c>
      <c r="S55" s="43"/>
      <c r="T55" s="43"/>
      <c r="U55" s="43"/>
      <c r="V5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5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5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5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5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56" spans="1:27" ht="18.75" customHeight="1" x14ac:dyDescent="0.25">
      <c r="A56" t="str">
        <f>IF('AWP Estimate_DATE'!A44="","",'AWP Estimate_DATE'!A44)</f>
        <v/>
      </c>
      <c r="B56" t="str">
        <f>IF('AWP Estimate_DATE'!B44="","",'AWP Estimate_DATE'!B44)</f>
        <v/>
      </c>
      <c r="C56" t="str">
        <f>IF('AWP Estimate_DATE'!C44="","",'AWP Estimate_DATE'!C44)</f>
        <v/>
      </c>
      <c r="D56" t="str">
        <f>IF('AWP Estimate_DATE'!D44="","",'AWP Estimate_DATE'!D44)</f>
        <v/>
      </c>
      <c r="E56" t="str">
        <f>IF('AWP Estimate_DATE'!E44="","",'AWP Estimate_DATE'!E44)</f>
        <v/>
      </c>
      <c r="F56" t="str">
        <f>IF('AWP Estimate_DATE'!F44="","",'AWP Estimate_DATE'!F44)</f>
        <v/>
      </c>
      <c r="G56" t="str">
        <f>IF('AWP Estimate_DATE'!G44="","",'AWP Estimate_DATE'!G44)</f>
        <v/>
      </c>
      <c r="H56" t="str">
        <f>IF('AWP Estimate_DATE'!H44="","",'AWP Estimate_DATE'!H44)</f>
        <v/>
      </c>
      <c r="I56" s="41" t="str">
        <f>IF(Sheet156[[#This Row],[Item Number]]="", "", _xlfn.XLOOKUP(Sheet156[[#This Row],[Item Number]], 'Item Lookup Table'!A:A, 'Item Lookup Table'!D:D, " "))</f>
        <v/>
      </c>
      <c r="J56" s="60" t="b">
        <v>0</v>
      </c>
      <c r="K56" s="60" t="b">
        <v>0</v>
      </c>
      <c r="L56" s="60" t="b">
        <v>0</v>
      </c>
      <c r="M56" s="60" t="b">
        <v>0</v>
      </c>
      <c r="N56" s="60" t="b">
        <v>0</v>
      </c>
      <c r="O56" s="60" t="b">
        <v>0</v>
      </c>
      <c r="P56" s="60" t="b">
        <v>0</v>
      </c>
      <c r="Q56" s="60" t="b">
        <v>0</v>
      </c>
      <c r="S56" s="43"/>
      <c r="T56" s="43"/>
      <c r="U56" s="43"/>
      <c r="V5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5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5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5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5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57" spans="1:27" ht="18.75" customHeight="1" x14ac:dyDescent="0.25">
      <c r="A57" t="str">
        <f>IF('AWP Estimate_DATE'!A45="","",'AWP Estimate_DATE'!A45)</f>
        <v/>
      </c>
      <c r="B57" t="str">
        <f>IF('AWP Estimate_DATE'!B45="","",'AWP Estimate_DATE'!B45)</f>
        <v/>
      </c>
      <c r="C57" t="str">
        <f>IF('AWP Estimate_DATE'!C45="","",'AWP Estimate_DATE'!C45)</f>
        <v/>
      </c>
      <c r="D57" t="str">
        <f>IF('AWP Estimate_DATE'!D45="","",'AWP Estimate_DATE'!D45)</f>
        <v/>
      </c>
      <c r="E57" t="str">
        <f>IF('AWP Estimate_DATE'!E45="","",'AWP Estimate_DATE'!E45)</f>
        <v/>
      </c>
      <c r="F57" t="str">
        <f>IF('AWP Estimate_DATE'!F45="","",'AWP Estimate_DATE'!F45)</f>
        <v/>
      </c>
      <c r="G57" t="str">
        <f>IF('AWP Estimate_DATE'!G45="","",'AWP Estimate_DATE'!G45)</f>
        <v/>
      </c>
      <c r="H57" t="str">
        <f>IF('AWP Estimate_DATE'!H45="","",'AWP Estimate_DATE'!H45)</f>
        <v/>
      </c>
      <c r="I57" s="41" t="str">
        <f>IF(Sheet156[[#This Row],[Item Number]]="", "", _xlfn.XLOOKUP(Sheet156[[#This Row],[Item Number]], 'Item Lookup Table'!A:A, 'Item Lookup Table'!D:D, " "))</f>
        <v/>
      </c>
      <c r="J57" s="60" t="b">
        <v>0</v>
      </c>
      <c r="K57" s="60" t="b">
        <v>0</v>
      </c>
      <c r="L57" s="60" t="b">
        <v>0</v>
      </c>
      <c r="M57" s="60" t="b">
        <v>0</v>
      </c>
      <c r="N57" s="60" t="b">
        <v>0</v>
      </c>
      <c r="O57" s="60" t="b">
        <v>0</v>
      </c>
      <c r="P57" s="60" t="b">
        <v>0</v>
      </c>
      <c r="Q57" s="60" t="b">
        <v>0</v>
      </c>
      <c r="S57" s="43"/>
      <c r="T57" s="43"/>
      <c r="U57" s="43"/>
      <c r="V5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5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5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5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5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58" spans="1:27" ht="18.75" customHeight="1" x14ac:dyDescent="0.25">
      <c r="A58" t="str">
        <f>IF('AWP Estimate_DATE'!A46="","",'AWP Estimate_DATE'!A46)</f>
        <v/>
      </c>
      <c r="B58" t="str">
        <f>IF('AWP Estimate_DATE'!B46="","",'AWP Estimate_DATE'!B46)</f>
        <v/>
      </c>
      <c r="C58" t="str">
        <f>IF('AWP Estimate_DATE'!C46="","",'AWP Estimate_DATE'!C46)</f>
        <v/>
      </c>
      <c r="D58" t="str">
        <f>IF('AWP Estimate_DATE'!D46="","",'AWP Estimate_DATE'!D46)</f>
        <v/>
      </c>
      <c r="E58" t="str">
        <f>IF('AWP Estimate_DATE'!E46="","",'AWP Estimate_DATE'!E46)</f>
        <v/>
      </c>
      <c r="F58" t="str">
        <f>IF('AWP Estimate_DATE'!F46="","",'AWP Estimate_DATE'!F46)</f>
        <v/>
      </c>
      <c r="G58" t="str">
        <f>IF('AWP Estimate_DATE'!G46="","",'AWP Estimate_DATE'!G46)</f>
        <v/>
      </c>
      <c r="H58" t="str">
        <f>IF('AWP Estimate_DATE'!H46="","",'AWP Estimate_DATE'!H46)</f>
        <v/>
      </c>
      <c r="I58" s="41" t="str">
        <f>IF(Sheet156[[#This Row],[Item Number]]="", "", _xlfn.XLOOKUP(Sheet156[[#This Row],[Item Number]], 'Item Lookup Table'!A:A, 'Item Lookup Table'!D:D, " "))</f>
        <v/>
      </c>
      <c r="J58" s="60" t="b">
        <v>0</v>
      </c>
      <c r="K58" s="60" t="b">
        <v>0</v>
      </c>
      <c r="L58" s="60" t="b">
        <v>0</v>
      </c>
      <c r="M58" s="60" t="b">
        <v>0</v>
      </c>
      <c r="N58" s="60" t="b">
        <v>0</v>
      </c>
      <c r="O58" s="60" t="b">
        <v>0</v>
      </c>
      <c r="P58" s="60" t="b">
        <v>0</v>
      </c>
      <c r="Q58" s="60" t="b">
        <v>0</v>
      </c>
      <c r="S58" s="43"/>
      <c r="T58" s="43"/>
      <c r="U58" s="43"/>
      <c r="V5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5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5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5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5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58" s="61"/>
    </row>
    <row r="59" spans="1:27" ht="18.75" customHeight="1" x14ac:dyDescent="0.25">
      <c r="A59" t="str">
        <f>IF('AWP Estimate_DATE'!A47="","",'AWP Estimate_DATE'!A47)</f>
        <v/>
      </c>
      <c r="B59" t="str">
        <f>IF('AWP Estimate_DATE'!B47="","",'AWP Estimate_DATE'!B47)</f>
        <v/>
      </c>
      <c r="C59" t="str">
        <f>IF('AWP Estimate_DATE'!C47="","",'AWP Estimate_DATE'!C47)</f>
        <v/>
      </c>
      <c r="D59" t="str">
        <f>IF('AWP Estimate_DATE'!D47="","",'AWP Estimate_DATE'!D47)</f>
        <v/>
      </c>
      <c r="E59" t="str">
        <f>IF('AWP Estimate_DATE'!E47="","",'AWP Estimate_DATE'!E47)</f>
        <v/>
      </c>
      <c r="F59" t="str">
        <f>IF('AWP Estimate_DATE'!F47="","",'AWP Estimate_DATE'!F47)</f>
        <v/>
      </c>
      <c r="G59" t="str">
        <f>IF('AWP Estimate_DATE'!G47="","",'AWP Estimate_DATE'!G47)</f>
        <v/>
      </c>
      <c r="H59" t="str">
        <f>IF('AWP Estimate_DATE'!H47="","",'AWP Estimate_DATE'!H47)</f>
        <v/>
      </c>
      <c r="I59" s="41" t="str">
        <f>IF(Sheet156[[#This Row],[Item Number]]="", "", _xlfn.XLOOKUP(Sheet156[[#This Row],[Item Number]], 'Item Lookup Table'!A:A, 'Item Lookup Table'!D:D, " "))</f>
        <v/>
      </c>
      <c r="J59" s="60" t="b">
        <v>0</v>
      </c>
      <c r="K59" s="60" t="b">
        <v>0</v>
      </c>
      <c r="L59" s="60" t="b">
        <v>0</v>
      </c>
      <c r="M59" s="60" t="b">
        <v>0</v>
      </c>
      <c r="N59" s="60" t="b">
        <v>0</v>
      </c>
      <c r="O59" s="60" t="b">
        <v>0</v>
      </c>
      <c r="P59" s="60" t="b">
        <v>0</v>
      </c>
      <c r="Q59" s="60" t="b">
        <v>0</v>
      </c>
      <c r="S59" s="43"/>
      <c r="T59" s="43"/>
      <c r="U59" s="43"/>
      <c r="V5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5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5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5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5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60" spans="1:27" ht="18.75" customHeight="1" x14ac:dyDescent="0.25">
      <c r="A60" t="str">
        <f>IF('AWP Estimate_DATE'!A48="","",'AWP Estimate_DATE'!A48)</f>
        <v/>
      </c>
      <c r="B60" t="str">
        <f>IF('AWP Estimate_DATE'!B48="","",'AWP Estimate_DATE'!B48)</f>
        <v/>
      </c>
      <c r="C60" t="str">
        <f>IF('AWP Estimate_DATE'!C48="","",'AWP Estimate_DATE'!C48)</f>
        <v/>
      </c>
      <c r="D60" t="str">
        <f>IF('AWP Estimate_DATE'!D48="","",'AWP Estimate_DATE'!D48)</f>
        <v/>
      </c>
      <c r="E60" t="str">
        <f>IF('AWP Estimate_DATE'!E48="","",'AWP Estimate_DATE'!E48)</f>
        <v/>
      </c>
      <c r="F60" t="str">
        <f>IF('AWP Estimate_DATE'!F48="","",'AWP Estimate_DATE'!F48)</f>
        <v/>
      </c>
      <c r="G60" t="str">
        <f>IF('AWP Estimate_DATE'!G48="","",'AWP Estimate_DATE'!G48)</f>
        <v/>
      </c>
      <c r="H60" t="str">
        <f>IF('AWP Estimate_DATE'!H48="","",'AWP Estimate_DATE'!H48)</f>
        <v/>
      </c>
      <c r="I60" s="41" t="str">
        <f>IF(Sheet156[[#This Row],[Item Number]]="", "", _xlfn.XLOOKUP(Sheet156[[#This Row],[Item Number]], 'Item Lookup Table'!A:A, 'Item Lookup Table'!D:D, " "))</f>
        <v/>
      </c>
      <c r="J60" s="60" t="b">
        <v>0</v>
      </c>
      <c r="K60" s="60" t="b">
        <v>0</v>
      </c>
      <c r="L60" s="60" t="b">
        <v>0</v>
      </c>
      <c r="M60" s="60" t="b">
        <v>0</v>
      </c>
      <c r="N60" s="60" t="b">
        <v>0</v>
      </c>
      <c r="O60" s="60" t="b">
        <v>0</v>
      </c>
      <c r="P60" s="60" t="b">
        <v>0</v>
      </c>
      <c r="Q60" s="60" t="b">
        <v>0</v>
      </c>
      <c r="S60" s="43"/>
      <c r="T60" s="43"/>
      <c r="U60" s="43"/>
      <c r="V6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6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6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6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6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61" spans="1:27" ht="18.75" customHeight="1" x14ac:dyDescent="0.25">
      <c r="A61" t="str">
        <f>IF('AWP Estimate_DATE'!A49="","",'AWP Estimate_DATE'!A49)</f>
        <v/>
      </c>
      <c r="B61" t="str">
        <f>IF('AWP Estimate_DATE'!B49="","",'AWP Estimate_DATE'!B49)</f>
        <v/>
      </c>
      <c r="C61" t="str">
        <f>IF('AWP Estimate_DATE'!C49="","",'AWP Estimate_DATE'!C49)</f>
        <v/>
      </c>
      <c r="D61" t="str">
        <f>IF('AWP Estimate_DATE'!D49="","",'AWP Estimate_DATE'!D49)</f>
        <v/>
      </c>
      <c r="E61" t="str">
        <f>IF('AWP Estimate_DATE'!E49="","",'AWP Estimate_DATE'!E49)</f>
        <v/>
      </c>
      <c r="F61" t="str">
        <f>IF('AWP Estimate_DATE'!F49="","",'AWP Estimate_DATE'!F49)</f>
        <v/>
      </c>
      <c r="G61" t="str">
        <f>IF('AWP Estimate_DATE'!G49="","",'AWP Estimate_DATE'!G49)</f>
        <v/>
      </c>
      <c r="H61" t="str">
        <f>IF('AWP Estimate_DATE'!H49="","",'AWP Estimate_DATE'!H49)</f>
        <v/>
      </c>
      <c r="I61" s="41" t="str">
        <f>IF(Sheet156[[#This Row],[Item Number]]="", "", _xlfn.XLOOKUP(Sheet156[[#This Row],[Item Number]], 'Item Lookup Table'!A:A, 'Item Lookup Table'!D:D, " "))</f>
        <v/>
      </c>
      <c r="J61" s="60" t="b">
        <v>0</v>
      </c>
      <c r="K61" s="60" t="b">
        <v>0</v>
      </c>
      <c r="L61" s="60" t="b">
        <v>0</v>
      </c>
      <c r="M61" s="60" t="b">
        <v>0</v>
      </c>
      <c r="N61" s="60" t="b">
        <v>0</v>
      </c>
      <c r="O61" s="60" t="b">
        <v>0</v>
      </c>
      <c r="P61" s="60" t="b">
        <v>0</v>
      </c>
      <c r="Q61" s="60" t="b">
        <v>0</v>
      </c>
      <c r="S61" s="43"/>
      <c r="T61" s="43"/>
      <c r="U61" s="43"/>
      <c r="V6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6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6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6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6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62" spans="1:27" ht="18.75" customHeight="1" x14ac:dyDescent="0.25">
      <c r="A62" t="str">
        <f>IF('AWP Estimate_DATE'!A50="","",'AWP Estimate_DATE'!A50)</f>
        <v/>
      </c>
      <c r="B62" t="str">
        <f>IF('AWP Estimate_DATE'!B50="","",'AWP Estimate_DATE'!B50)</f>
        <v/>
      </c>
      <c r="C62" t="str">
        <f>IF('AWP Estimate_DATE'!C50="","",'AWP Estimate_DATE'!C50)</f>
        <v/>
      </c>
      <c r="D62" t="str">
        <f>IF('AWP Estimate_DATE'!D50="","",'AWP Estimate_DATE'!D50)</f>
        <v/>
      </c>
      <c r="E62" t="str">
        <f>IF('AWP Estimate_DATE'!E50="","",'AWP Estimate_DATE'!E50)</f>
        <v/>
      </c>
      <c r="F62" t="str">
        <f>IF('AWP Estimate_DATE'!F50="","",'AWP Estimate_DATE'!F50)</f>
        <v/>
      </c>
      <c r="G62" t="str">
        <f>IF('AWP Estimate_DATE'!G50="","",'AWP Estimate_DATE'!G50)</f>
        <v/>
      </c>
      <c r="H62" t="str">
        <f>IF('AWP Estimate_DATE'!H50="","",'AWP Estimate_DATE'!H50)</f>
        <v/>
      </c>
      <c r="I62" s="41" t="str">
        <f>IF(Sheet156[[#This Row],[Item Number]]="", "", _xlfn.XLOOKUP(Sheet156[[#This Row],[Item Number]], 'Item Lookup Table'!A:A, 'Item Lookup Table'!D:D, " "))</f>
        <v/>
      </c>
      <c r="J62" s="60" t="b">
        <v>0</v>
      </c>
      <c r="K62" s="60" t="b">
        <v>0</v>
      </c>
      <c r="L62" s="60" t="b">
        <v>0</v>
      </c>
      <c r="M62" s="60" t="b">
        <v>0</v>
      </c>
      <c r="N62" s="60" t="b">
        <v>0</v>
      </c>
      <c r="O62" s="60" t="b">
        <v>0</v>
      </c>
      <c r="P62" s="60" t="b">
        <v>0</v>
      </c>
      <c r="Q62" s="60" t="b">
        <v>0</v>
      </c>
      <c r="S62" s="43"/>
      <c r="T62" s="43"/>
      <c r="U62" s="43"/>
      <c r="V6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6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6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6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6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63" spans="1:27" ht="18.75" customHeight="1" x14ac:dyDescent="0.25">
      <c r="A63" t="str">
        <f>IF('AWP Estimate_DATE'!A51="","",'AWP Estimate_DATE'!A51)</f>
        <v/>
      </c>
      <c r="B63" t="str">
        <f>IF('AWP Estimate_DATE'!B51="","",'AWP Estimate_DATE'!B51)</f>
        <v/>
      </c>
      <c r="C63" t="str">
        <f>IF('AWP Estimate_DATE'!C51="","",'AWP Estimate_DATE'!C51)</f>
        <v/>
      </c>
      <c r="D63" t="str">
        <f>IF('AWP Estimate_DATE'!D51="","",'AWP Estimate_DATE'!D51)</f>
        <v/>
      </c>
      <c r="E63" t="str">
        <f>IF('AWP Estimate_DATE'!E51="","",'AWP Estimate_DATE'!E51)</f>
        <v/>
      </c>
      <c r="F63" t="str">
        <f>IF('AWP Estimate_DATE'!F51="","",'AWP Estimate_DATE'!F51)</f>
        <v/>
      </c>
      <c r="G63" t="str">
        <f>IF('AWP Estimate_DATE'!G51="","",'AWP Estimate_DATE'!G51)</f>
        <v/>
      </c>
      <c r="H63" t="str">
        <f>IF('AWP Estimate_DATE'!H51="","",'AWP Estimate_DATE'!H51)</f>
        <v/>
      </c>
      <c r="I63" s="41" t="str">
        <f>IF(Sheet156[[#This Row],[Item Number]]="", "", _xlfn.XLOOKUP(Sheet156[[#This Row],[Item Number]], 'Item Lookup Table'!A:A, 'Item Lookup Table'!D:D, " "))</f>
        <v/>
      </c>
      <c r="J63" s="60" t="b">
        <v>0</v>
      </c>
      <c r="K63" s="60" t="b">
        <v>0</v>
      </c>
      <c r="L63" s="60" t="b">
        <v>0</v>
      </c>
      <c r="M63" s="60" t="b">
        <v>0</v>
      </c>
      <c r="N63" s="60" t="b">
        <v>0</v>
      </c>
      <c r="O63" s="60" t="b">
        <v>0</v>
      </c>
      <c r="P63" s="60" t="b">
        <v>0</v>
      </c>
      <c r="Q63" s="60" t="b">
        <v>0</v>
      </c>
      <c r="S63" s="43"/>
      <c r="T63" s="43"/>
      <c r="U63" s="43"/>
      <c r="V6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6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6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6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6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63" s="61"/>
    </row>
    <row r="64" spans="1:27" ht="18.75" customHeight="1" x14ac:dyDescent="0.25">
      <c r="A64" t="str">
        <f>IF('AWP Estimate_DATE'!A52="","",'AWP Estimate_DATE'!A52)</f>
        <v/>
      </c>
      <c r="B64" t="str">
        <f>IF('AWP Estimate_DATE'!B52="","",'AWP Estimate_DATE'!B52)</f>
        <v/>
      </c>
      <c r="C64" t="str">
        <f>IF('AWP Estimate_DATE'!C52="","",'AWP Estimate_DATE'!C52)</f>
        <v/>
      </c>
      <c r="D64" t="str">
        <f>IF('AWP Estimate_DATE'!D52="","",'AWP Estimate_DATE'!D52)</f>
        <v/>
      </c>
      <c r="E64" t="str">
        <f>IF('AWP Estimate_DATE'!E52="","",'AWP Estimate_DATE'!E52)</f>
        <v/>
      </c>
      <c r="F64" t="str">
        <f>IF('AWP Estimate_DATE'!F52="","",'AWP Estimate_DATE'!F52)</f>
        <v/>
      </c>
      <c r="G64" t="str">
        <f>IF('AWP Estimate_DATE'!G52="","",'AWP Estimate_DATE'!G52)</f>
        <v/>
      </c>
      <c r="H64" t="str">
        <f>IF('AWP Estimate_DATE'!H52="","",'AWP Estimate_DATE'!H52)</f>
        <v/>
      </c>
      <c r="I64" s="41" t="str">
        <f>IF(Sheet156[[#This Row],[Item Number]]="", "", _xlfn.XLOOKUP(Sheet156[[#This Row],[Item Number]], 'Item Lookup Table'!A:A, 'Item Lookup Table'!D:D, " "))</f>
        <v/>
      </c>
      <c r="J64" s="60" t="b">
        <v>0</v>
      </c>
      <c r="K64" s="60" t="b">
        <v>0</v>
      </c>
      <c r="L64" s="60" t="b">
        <v>0</v>
      </c>
      <c r="M64" s="60" t="b">
        <v>0</v>
      </c>
      <c r="N64" s="60" t="b">
        <v>0</v>
      </c>
      <c r="O64" s="60" t="b">
        <v>0</v>
      </c>
      <c r="P64" s="60" t="b">
        <v>0</v>
      </c>
      <c r="Q64" s="60" t="b">
        <v>0</v>
      </c>
      <c r="S64" s="43"/>
      <c r="T64" s="43"/>
      <c r="U64" s="43"/>
      <c r="V6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6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6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6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6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65" spans="1:27" ht="18.75" customHeight="1" x14ac:dyDescent="0.25">
      <c r="A65" t="str">
        <f>IF('AWP Estimate_DATE'!A53="","",'AWP Estimate_DATE'!A53)</f>
        <v/>
      </c>
      <c r="B65" t="str">
        <f>IF('AWP Estimate_DATE'!B53="","",'AWP Estimate_DATE'!B53)</f>
        <v/>
      </c>
      <c r="C65" t="str">
        <f>IF('AWP Estimate_DATE'!C53="","",'AWP Estimate_DATE'!C53)</f>
        <v/>
      </c>
      <c r="D65" t="str">
        <f>IF('AWP Estimate_DATE'!D53="","",'AWP Estimate_DATE'!D53)</f>
        <v/>
      </c>
      <c r="E65" t="str">
        <f>IF('AWP Estimate_DATE'!E53="","",'AWP Estimate_DATE'!E53)</f>
        <v/>
      </c>
      <c r="F65" t="str">
        <f>IF('AWP Estimate_DATE'!F53="","",'AWP Estimate_DATE'!F53)</f>
        <v/>
      </c>
      <c r="G65" t="str">
        <f>IF('AWP Estimate_DATE'!G53="","",'AWP Estimate_DATE'!G53)</f>
        <v/>
      </c>
      <c r="H65" t="str">
        <f>IF('AWP Estimate_DATE'!H53="","",'AWP Estimate_DATE'!H53)</f>
        <v/>
      </c>
      <c r="I65" s="41" t="str">
        <f>IF(Sheet156[[#This Row],[Item Number]]="", "", _xlfn.XLOOKUP(Sheet156[[#This Row],[Item Number]], 'Item Lookup Table'!A:A, 'Item Lookup Table'!D:D, " "))</f>
        <v/>
      </c>
      <c r="J65" s="60" t="b">
        <v>0</v>
      </c>
      <c r="K65" s="60" t="b">
        <v>0</v>
      </c>
      <c r="L65" s="60" t="b">
        <v>0</v>
      </c>
      <c r="M65" s="60" t="b">
        <v>0</v>
      </c>
      <c r="N65" s="60" t="b">
        <v>0</v>
      </c>
      <c r="O65" s="60" t="b">
        <v>0</v>
      </c>
      <c r="P65" s="60" t="b">
        <v>0</v>
      </c>
      <c r="Q65" s="60" t="b">
        <v>0</v>
      </c>
      <c r="S65" s="43"/>
      <c r="T65" s="43"/>
      <c r="U65" s="43"/>
      <c r="V6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6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6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6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6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66" spans="1:27" ht="18.75" customHeight="1" x14ac:dyDescent="0.25">
      <c r="A66" t="str">
        <f>IF('AWP Estimate_DATE'!A54="","",'AWP Estimate_DATE'!A54)</f>
        <v/>
      </c>
      <c r="B66" t="str">
        <f>IF('AWP Estimate_DATE'!B54="","",'AWP Estimate_DATE'!B54)</f>
        <v/>
      </c>
      <c r="C66" t="str">
        <f>IF('AWP Estimate_DATE'!C54="","",'AWP Estimate_DATE'!C54)</f>
        <v/>
      </c>
      <c r="D66" t="str">
        <f>IF('AWP Estimate_DATE'!D54="","",'AWP Estimate_DATE'!D54)</f>
        <v/>
      </c>
      <c r="E66" t="str">
        <f>IF('AWP Estimate_DATE'!E54="","",'AWP Estimate_DATE'!E54)</f>
        <v/>
      </c>
      <c r="F66" t="str">
        <f>IF('AWP Estimate_DATE'!F54="","",'AWP Estimate_DATE'!F54)</f>
        <v/>
      </c>
      <c r="G66" t="str">
        <f>IF('AWP Estimate_DATE'!G54="","",'AWP Estimate_DATE'!G54)</f>
        <v/>
      </c>
      <c r="H66" t="str">
        <f>IF('AWP Estimate_DATE'!H54="","",'AWP Estimate_DATE'!H54)</f>
        <v/>
      </c>
      <c r="I66" s="41" t="str">
        <f>IF(Sheet156[[#This Row],[Item Number]]="", "", _xlfn.XLOOKUP(Sheet156[[#This Row],[Item Number]], 'Item Lookup Table'!A:A, 'Item Lookup Table'!D:D, " "))</f>
        <v/>
      </c>
      <c r="J66" s="60" t="b">
        <v>0</v>
      </c>
      <c r="K66" s="60" t="b">
        <v>0</v>
      </c>
      <c r="L66" s="60" t="b">
        <v>0</v>
      </c>
      <c r="M66" s="60" t="b">
        <v>0</v>
      </c>
      <c r="N66" s="60" t="b">
        <v>0</v>
      </c>
      <c r="O66" s="60" t="b">
        <v>0</v>
      </c>
      <c r="P66" s="60" t="b">
        <v>0</v>
      </c>
      <c r="Q66" s="60" t="b">
        <v>0</v>
      </c>
      <c r="S66" s="43"/>
      <c r="T66" s="43"/>
      <c r="U66" s="43"/>
      <c r="V6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6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6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6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6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67" spans="1:27" ht="18.75" customHeight="1" x14ac:dyDescent="0.25">
      <c r="A67" t="str">
        <f>IF('AWP Estimate_DATE'!A55="","",'AWP Estimate_DATE'!A55)</f>
        <v/>
      </c>
      <c r="B67" t="str">
        <f>IF('AWP Estimate_DATE'!B55="","",'AWP Estimate_DATE'!B55)</f>
        <v/>
      </c>
      <c r="C67" t="str">
        <f>IF('AWP Estimate_DATE'!C55="","",'AWP Estimate_DATE'!C55)</f>
        <v/>
      </c>
      <c r="D67" t="str">
        <f>IF('AWP Estimate_DATE'!D55="","",'AWP Estimate_DATE'!D55)</f>
        <v/>
      </c>
      <c r="E67" t="str">
        <f>IF('AWP Estimate_DATE'!E55="","",'AWP Estimate_DATE'!E55)</f>
        <v/>
      </c>
      <c r="F67" t="str">
        <f>IF('AWP Estimate_DATE'!F55="","",'AWP Estimate_DATE'!F55)</f>
        <v/>
      </c>
      <c r="G67" t="str">
        <f>IF('AWP Estimate_DATE'!G55="","",'AWP Estimate_DATE'!G55)</f>
        <v/>
      </c>
      <c r="H67" t="str">
        <f>IF('AWP Estimate_DATE'!H55="","",'AWP Estimate_DATE'!H55)</f>
        <v/>
      </c>
      <c r="I67" s="41" t="str">
        <f>IF(Sheet156[[#This Row],[Item Number]]="", "", _xlfn.XLOOKUP(Sheet156[[#This Row],[Item Number]], 'Item Lookup Table'!A:A, 'Item Lookup Table'!D:D, " "))</f>
        <v/>
      </c>
      <c r="J67" s="60" t="b">
        <v>0</v>
      </c>
      <c r="K67" s="60" t="b">
        <v>0</v>
      </c>
      <c r="L67" s="60" t="b">
        <v>0</v>
      </c>
      <c r="M67" s="60" t="b">
        <v>0</v>
      </c>
      <c r="N67" s="60" t="b">
        <v>0</v>
      </c>
      <c r="O67" s="60" t="b">
        <v>0</v>
      </c>
      <c r="P67" s="60" t="b">
        <v>0</v>
      </c>
      <c r="Q67" s="60" t="b">
        <v>0</v>
      </c>
      <c r="S67" s="43"/>
      <c r="T67" s="43"/>
      <c r="U67" s="43"/>
      <c r="V6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6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6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6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6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67" s="61"/>
    </row>
    <row r="68" spans="1:27" ht="18.75" customHeight="1" x14ac:dyDescent="0.25">
      <c r="A68" t="str">
        <f>IF('AWP Estimate_DATE'!A56="","",'AWP Estimate_DATE'!A56)</f>
        <v/>
      </c>
      <c r="B68" t="str">
        <f>IF('AWP Estimate_DATE'!B56="","",'AWP Estimate_DATE'!B56)</f>
        <v/>
      </c>
      <c r="C68" t="str">
        <f>IF('AWP Estimate_DATE'!C56="","",'AWP Estimate_DATE'!C56)</f>
        <v/>
      </c>
      <c r="D68" t="str">
        <f>IF('AWP Estimate_DATE'!D56="","",'AWP Estimate_DATE'!D56)</f>
        <v/>
      </c>
      <c r="E68" t="str">
        <f>IF('AWP Estimate_DATE'!E56="","",'AWP Estimate_DATE'!E56)</f>
        <v/>
      </c>
      <c r="F68" t="str">
        <f>IF('AWP Estimate_DATE'!F56="","",'AWP Estimate_DATE'!F56)</f>
        <v/>
      </c>
      <c r="G68" t="str">
        <f>IF('AWP Estimate_DATE'!G56="","",'AWP Estimate_DATE'!G56)</f>
        <v/>
      </c>
      <c r="H68" t="str">
        <f>IF('AWP Estimate_DATE'!H56="","",'AWP Estimate_DATE'!H56)</f>
        <v/>
      </c>
      <c r="I68" s="41" t="str">
        <f>IF(Sheet156[[#This Row],[Item Number]]="", "", _xlfn.XLOOKUP(Sheet156[[#This Row],[Item Number]], 'Item Lookup Table'!A:A, 'Item Lookup Table'!D:D, " "))</f>
        <v/>
      </c>
      <c r="J68" s="60" t="b">
        <v>0</v>
      </c>
      <c r="K68" s="60" t="b">
        <v>0</v>
      </c>
      <c r="L68" s="60" t="b">
        <v>0</v>
      </c>
      <c r="M68" s="60" t="b">
        <v>0</v>
      </c>
      <c r="N68" s="60" t="b">
        <v>0</v>
      </c>
      <c r="O68" s="60" t="b">
        <v>0</v>
      </c>
      <c r="P68" s="60" t="b">
        <v>0</v>
      </c>
      <c r="Q68" s="60" t="b">
        <v>0</v>
      </c>
      <c r="S68" s="43"/>
      <c r="T68" s="43"/>
      <c r="U68" s="43"/>
      <c r="V6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6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6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6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6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68" s="61"/>
    </row>
    <row r="69" spans="1:27" ht="18.75" customHeight="1" x14ac:dyDescent="0.25">
      <c r="A69" t="str">
        <f>IF('AWP Estimate_DATE'!A57="","",'AWP Estimate_DATE'!A57)</f>
        <v/>
      </c>
      <c r="B69" t="str">
        <f>IF('AWP Estimate_DATE'!B57="","",'AWP Estimate_DATE'!B57)</f>
        <v/>
      </c>
      <c r="C69" t="str">
        <f>IF('AWP Estimate_DATE'!C57="","",'AWP Estimate_DATE'!C57)</f>
        <v/>
      </c>
      <c r="D69" t="str">
        <f>IF('AWP Estimate_DATE'!D57="","",'AWP Estimate_DATE'!D57)</f>
        <v/>
      </c>
      <c r="E69" t="str">
        <f>IF('AWP Estimate_DATE'!E57="","",'AWP Estimate_DATE'!E57)</f>
        <v/>
      </c>
      <c r="F69" t="str">
        <f>IF('AWP Estimate_DATE'!F57="","",'AWP Estimate_DATE'!F57)</f>
        <v/>
      </c>
      <c r="G69" t="str">
        <f>IF('AWP Estimate_DATE'!G57="","",'AWP Estimate_DATE'!G57)</f>
        <v/>
      </c>
      <c r="H69" t="str">
        <f>IF('AWP Estimate_DATE'!H57="","",'AWP Estimate_DATE'!H57)</f>
        <v/>
      </c>
      <c r="I69" s="41" t="str">
        <f>IF(Sheet156[[#This Row],[Item Number]]="", "", _xlfn.XLOOKUP(Sheet156[[#This Row],[Item Number]], 'Item Lookup Table'!A:A, 'Item Lookup Table'!D:D, " "))</f>
        <v/>
      </c>
      <c r="J69" s="60" t="b">
        <v>0</v>
      </c>
      <c r="K69" s="60" t="b">
        <v>0</v>
      </c>
      <c r="L69" s="60" t="b">
        <v>0</v>
      </c>
      <c r="M69" s="60" t="b">
        <v>0</v>
      </c>
      <c r="N69" s="60" t="b">
        <v>0</v>
      </c>
      <c r="O69" s="60" t="b">
        <v>0</v>
      </c>
      <c r="P69" s="60" t="b">
        <v>0</v>
      </c>
      <c r="Q69" s="60" t="b">
        <v>0</v>
      </c>
      <c r="S69" s="43"/>
      <c r="T69" s="43"/>
      <c r="U69" s="43"/>
      <c r="V6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6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6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6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6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69" s="61"/>
    </row>
    <row r="70" spans="1:27" ht="18.75" customHeight="1" x14ac:dyDescent="0.25">
      <c r="A70" t="str">
        <f>IF('AWP Estimate_DATE'!A58="","",'AWP Estimate_DATE'!A58)</f>
        <v/>
      </c>
      <c r="B70" t="str">
        <f>IF('AWP Estimate_DATE'!B58="","",'AWP Estimate_DATE'!B58)</f>
        <v/>
      </c>
      <c r="C70" t="str">
        <f>IF('AWP Estimate_DATE'!C58="","",'AWP Estimate_DATE'!C58)</f>
        <v/>
      </c>
      <c r="D70" t="str">
        <f>IF('AWP Estimate_DATE'!D58="","",'AWP Estimate_DATE'!D58)</f>
        <v/>
      </c>
      <c r="E70" t="str">
        <f>IF('AWP Estimate_DATE'!E58="","",'AWP Estimate_DATE'!E58)</f>
        <v/>
      </c>
      <c r="F70" t="str">
        <f>IF('AWP Estimate_DATE'!F58="","",'AWP Estimate_DATE'!F58)</f>
        <v/>
      </c>
      <c r="G70" t="str">
        <f>IF('AWP Estimate_DATE'!G58="","",'AWP Estimate_DATE'!G58)</f>
        <v/>
      </c>
      <c r="H70" t="str">
        <f>IF('AWP Estimate_DATE'!H58="","",'AWP Estimate_DATE'!H58)</f>
        <v/>
      </c>
      <c r="I70" s="41" t="str">
        <f>IF(Sheet156[[#This Row],[Item Number]]="", "", _xlfn.XLOOKUP(Sheet156[[#This Row],[Item Number]], 'Item Lookup Table'!A:A, 'Item Lookup Table'!D:D, " "))</f>
        <v/>
      </c>
      <c r="J70" s="60" t="b">
        <v>0</v>
      </c>
      <c r="K70" s="60" t="b">
        <v>0</v>
      </c>
      <c r="L70" s="60" t="b">
        <v>0</v>
      </c>
      <c r="M70" s="60" t="b">
        <v>0</v>
      </c>
      <c r="N70" s="60" t="b">
        <v>0</v>
      </c>
      <c r="O70" s="60" t="b">
        <v>0</v>
      </c>
      <c r="P70" s="60" t="b">
        <v>0</v>
      </c>
      <c r="Q70" s="60" t="b">
        <v>0</v>
      </c>
      <c r="S70" s="43"/>
      <c r="T70" s="43"/>
      <c r="U70" s="43"/>
      <c r="V7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7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7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7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7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70" s="61"/>
    </row>
    <row r="71" spans="1:27" ht="18.75" customHeight="1" x14ac:dyDescent="0.25">
      <c r="A71" t="str">
        <f>IF('AWP Estimate_DATE'!A59="","",'AWP Estimate_DATE'!A59)</f>
        <v/>
      </c>
      <c r="B71" t="str">
        <f>IF('AWP Estimate_DATE'!B59="","",'AWP Estimate_DATE'!B59)</f>
        <v/>
      </c>
      <c r="C71" t="str">
        <f>IF('AWP Estimate_DATE'!C59="","",'AWP Estimate_DATE'!C59)</f>
        <v/>
      </c>
      <c r="D71" t="str">
        <f>IF('AWP Estimate_DATE'!D59="","",'AWP Estimate_DATE'!D59)</f>
        <v/>
      </c>
      <c r="E71" t="str">
        <f>IF('AWP Estimate_DATE'!E59="","",'AWP Estimate_DATE'!E59)</f>
        <v/>
      </c>
      <c r="F71" t="str">
        <f>IF('AWP Estimate_DATE'!F59="","",'AWP Estimate_DATE'!F59)</f>
        <v/>
      </c>
      <c r="G71" t="str">
        <f>IF('AWP Estimate_DATE'!G59="","",'AWP Estimate_DATE'!G59)</f>
        <v/>
      </c>
      <c r="H71" t="str">
        <f>IF('AWP Estimate_DATE'!H59="","",'AWP Estimate_DATE'!H59)</f>
        <v/>
      </c>
      <c r="I71" s="41" t="str">
        <f>IF(Sheet156[[#This Row],[Item Number]]="", "", _xlfn.XLOOKUP(Sheet156[[#This Row],[Item Number]], 'Item Lookup Table'!A:A, 'Item Lookup Table'!D:D, " "))</f>
        <v/>
      </c>
      <c r="J71" s="60" t="b">
        <v>0</v>
      </c>
      <c r="K71" s="60" t="b">
        <v>0</v>
      </c>
      <c r="L71" s="60" t="b">
        <v>0</v>
      </c>
      <c r="M71" s="60" t="b">
        <v>0</v>
      </c>
      <c r="N71" s="60" t="b">
        <v>0</v>
      </c>
      <c r="O71" s="60" t="b">
        <v>0</v>
      </c>
      <c r="P71" s="60" t="b">
        <v>0</v>
      </c>
      <c r="Q71" s="60" t="b">
        <v>0</v>
      </c>
      <c r="S71" s="43"/>
      <c r="T71" s="43"/>
      <c r="U71" s="43"/>
      <c r="V7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7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7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7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7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72" spans="1:27" ht="18.75" customHeight="1" x14ac:dyDescent="0.25">
      <c r="A72" t="str">
        <f>IF('AWP Estimate_DATE'!A60="","",'AWP Estimate_DATE'!A60)</f>
        <v/>
      </c>
      <c r="B72" t="str">
        <f>IF('AWP Estimate_DATE'!B60="","",'AWP Estimate_DATE'!B60)</f>
        <v/>
      </c>
      <c r="C72" t="str">
        <f>IF('AWP Estimate_DATE'!C60="","",'AWP Estimate_DATE'!C60)</f>
        <v/>
      </c>
      <c r="D72" t="str">
        <f>IF('AWP Estimate_DATE'!D60="","",'AWP Estimate_DATE'!D60)</f>
        <v/>
      </c>
      <c r="E72" t="str">
        <f>IF('AWP Estimate_DATE'!E60="","",'AWP Estimate_DATE'!E60)</f>
        <v/>
      </c>
      <c r="F72" t="str">
        <f>IF('AWP Estimate_DATE'!F60="","",'AWP Estimate_DATE'!F60)</f>
        <v/>
      </c>
      <c r="G72" t="str">
        <f>IF('AWP Estimate_DATE'!G60="","",'AWP Estimate_DATE'!G60)</f>
        <v/>
      </c>
      <c r="H72" t="str">
        <f>IF('AWP Estimate_DATE'!H60="","",'AWP Estimate_DATE'!H60)</f>
        <v/>
      </c>
      <c r="I72" s="41" t="str">
        <f>IF(Sheet156[[#This Row],[Item Number]]="", "", _xlfn.XLOOKUP(Sheet156[[#This Row],[Item Number]], 'Item Lookup Table'!A:A, 'Item Lookup Table'!D:D, " "))</f>
        <v/>
      </c>
      <c r="J72" s="60" t="b">
        <v>0</v>
      </c>
      <c r="K72" s="60" t="b">
        <v>0</v>
      </c>
      <c r="L72" s="60" t="b">
        <v>0</v>
      </c>
      <c r="M72" s="60" t="b">
        <v>0</v>
      </c>
      <c r="N72" s="60" t="b">
        <v>0</v>
      </c>
      <c r="O72" s="60" t="b">
        <v>0</v>
      </c>
      <c r="P72" s="60" t="b">
        <v>0</v>
      </c>
      <c r="Q72" s="60" t="b">
        <v>0</v>
      </c>
      <c r="S72" s="43"/>
      <c r="T72" s="43"/>
      <c r="U72" s="43"/>
      <c r="V7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7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7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7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7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73" spans="1:27" ht="18.75" customHeight="1" x14ac:dyDescent="0.25">
      <c r="A73" t="str">
        <f>IF('AWP Estimate_DATE'!A61="","",'AWP Estimate_DATE'!A61)</f>
        <v/>
      </c>
      <c r="B73" t="str">
        <f>IF('AWP Estimate_DATE'!B61="","",'AWP Estimate_DATE'!B61)</f>
        <v/>
      </c>
      <c r="C73" t="str">
        <f>IF('AWP Estimate_DATE'!C61="","",'AWP Estimate_DATE'!C61)</f>
        <v/>
      </c>
      <c r="D73" t="str">
        <f>IF('AWP Estimate_DATE'!D61="","",'AWP Estimate_DATE'!D61)</f>
        <v/>
      </c>
      <c r="E73" t="str">
        <f>IF('AWP Estimate_DATE'!E61="","",'AWP Estimate_DATE'!E61)</f>
        <v/>
      </c>
      <c r="F73" t="str">
        <f>IF('AWP Estimate_DATE'!F61="","",'AWP Estimate_DATE'!F61)</f>
        <v/>
      </c>
      <c r="G73" t="str">
        <f>IF('AWP Estimate_DATE'!G61="","",'AWP Estimate_DATE'!G61)</f>
        <v/>
      </c>
      <c r="H73" t="str">
        <f>IF('AWP Estimate_DATE'!H61="","",'AWP Estimate_DATE'!H61)</f>
        <v/>
      </c>
      <c r="I73" s="41" t="str">
        <f>IF(Sheet156[[#This Row],[Item Number]]="", "", _xlfn.XLOOKUP(Sheet156[[#This Row],[Item Number]], 'Item Lookup Table'!A:A, 'Item Lookup Table'!D:D, " "))</f>
        <v/>
      </c>
      <c r="J73" s="60" t="b">
        <v>0</v>
      </c>
      <c r="K73" s="60" t="b">
        <v>0</v>
      </c>
      <c r="L73" s="60" t="b">
        <v>0</v>
      </c>
      <c r="M73" s="60" t="b">
        <v>0</v>
      </c>
      <c r="N73" s="60" t="b">
        <v>0</v>
      </c>
      <c r="O73" s="60" t="b">
        <v>0</v>
      </c>
      <c r="P73" s="60" t="b">
        <v>0</v>
      </c>
      <c r="Q73" s="60" t="b">
        <v>0</v>
      </c>
      <c r="S73" s="43"/>
      <c r="T73" s="43"/>
      <c r="U73" s="43"/>
      <c r="V7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7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7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7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7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74" spans="1:27" ht="18.75" customHeight="1" x14ac:dyDescent="0.25">
      <c r="A74" t="str">
        <f>IF('AWP Estimate_DATE'!A62="","",'AWP Estimate_DATE'!A62)</f>
        <v/>
      </c>
      <c r="B74" t="str">
        <f>IF('AWP Estimate_DATE'!B62="","",'AWP Estimate_DATE'!B62)</f>
        <v/>
      </c>
      <c r="C74" t="str">
        <f>IF('AWP Estimate_DATE'!C62="","",'AWP Estimate_DATE'!C62)</f>
        <v/>
      </c>
      <c r="D74" t="str">
        <f>IF('AWP Estimate_DATE'!D62="","",'AWP Estimate_DATE'!D62)</f>
        <v/>
      </c>
      <c r="E74" t="str">
        <f>IF('AWP Estimate_DATE'!E62="","",'AWP Estimate_DATE'!E62)</f>
        <v/>
      </c>
      <c r="F74" t="str">
        <f>IF('AWP Estimate_DATE'!F62="","",'AWP Estimate_DATE'!F62)</f>
        <v/>
      </c>
      <c r="G74" t="str">
        <f>IF('AWP Estimate_DATE'!G62="","",'AWP Estimate_DATE'!G62)</f>
        <v/>
      </c>
      <c r="H74" t="str">
        <f>IF('AWP Estimate_DATE'!H62="","",'AWP Estimate_DATE'!H62)</f>
        <v/>
      </c>
      <c r="I74" s="41" t="str">
        <f>IF(Sheet156[[#This Row],[Item Number]]="", "", _xlfn.XLOOKUP(Sheet156[[#This Row],[Item Number]], 'Item Lookup Table'!A:A, 'Item Lookup Table'!D:D, " "))</f>
        <v/>
      </c>
      <c r="J74" s="60" t="b">
        <v>0</v>
      </c>
      <c r="K74" s="60" t="b">
        <v>0</v>
      </c>
      <c r="L74" s="60" t="b">
        <v>0</v>
      </c>
      <c r="M74" s="60" t="b">
        <v>0</v>
      </c>
      <c r="N74" s="60" t="b">
        <v>0</v>
      </c>
      <c r="O74" s="60" t="b">
        <v>0</v>
      </c>
      <c r="P74" s="60" t="b">
        <v>0</v>
      </c>
      <c r="Q74" s="60" t="b">
        <v>0</v>
      </c>
      <c r="S74" s="43"/>
      <c r="T74" s="43"/>
      <c r="U74" s="43"/>
      <c r="V7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7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7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7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7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75" spans="1:27" ht="18.75" customHeight="1" x14ac:dyDescent="0.25">
      <c r="A75" t="str">
        <f>IF('AWP Estimate_DATE'!A63="","",'AWP Estimate_DATE'!A63)</f>
        <v/>
      </c>
      <c r="B75" t="str">
        <f>IF('AWP Estimate_DATE'!B63="","",'AWP Estimate_DATE'!B63)</f>
        <v/>
      </c>
      <c r="C75" t="str">
        <f>IF('AWP Estimate_DATE'!C63="","",'AWP Estimate_DATE'!C63)</f>
        <v/>
      </c>
      <c r="D75" t="str">
        <f>IF('AWP Estimate_DATE'!D63="","",'AWP Estimate_DATE'!D63)</f>
        <v/>
      </c>
      <c r="E75" t="str">
        <f>IF('AWP Estimate_DATE'!E63="","",'AWP Estimate_DATE'!E63)</f>
        <v/>
      </c>
      <c r="F75" t="str">
        <f>IF('AWP Estimate_DATE'!F63="","",'AWP Estimate_DATE'!F63)</f>
        <v/>
      </c>
      <c r="G75" t="str">
        <f>IF('AWP Estimate_DATE'!G63="","",'AWP Estimate_DATE'!G63)</f>
        <v/>
      </c>
      <c r="H75" t="str">
        <f>IF('AWP Estimate_DATE'!H63="","",'AWP Estimate_DATE'!H63)</f>
        <v/>
      </c>
      <c r="I75" s="41" t="str">
        <f>IF(Sheet156[[#This Row],[Item Number]]="", "", _xlfn.XLOOKUP(Sheet156[[#This Row],[Item Number]], 'Item Lookup Table'!A:A, 'Item Lookup Table'!D:D, " "))</f>
        <v/>
      </c>
      <c r="J75" s="60" t="b">
        <v>0</v>
      </c>
      <c r="K75" s="60" t="b">
        <v>0</v>
      </c>
      <c r="L75" s="60" t="b">
        <v>0</v>
      </c>
      <c r="M75" s="60" t="b">
        <v>0</v>
      </c>
      <c r="N75" s="60" t="b">
        <v>0</v>
      </c>
      <c r="O75" s="60" t="b">
        <v>0</v>
      </c>
      <c r="P75" s="60" t="b">
        <v>0</v>
      </c>
      <c r="Q75" s="60" t="b">
        <v>0</v>
      </c>
      <c r="S75" s="43"/>
      <c r="T75" s="43"/>
      <c r="U75" s="43"/>
      <c r="V7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7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7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7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7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76" spans="1:27" ht="18.75" customHeight="1" x14ac:dyDescent="0.25">
      <c r="A76" t="str">
        <f>IF('AWP Estimate_DATE'!A64="","",'AWP Estimate_DATE'!A64)</f>
        <v/>
      </c>
      <c r="B76" t="str">
        <f>IF('AWP Estimate_DATE'!B64="","",'AWP Estimate_DATE'!B64)</f>
        <v/>
      </c>
      <c r="C76" t="str">
        <f>IF('AWP Estimate_DATE'!C64="","",'AWP Estimate_DATE'!C64)</f>
        <v/>
      </c>
      <c r="D76" t="str">
        <f>IF('AWP Estimate_DATE'!D64="","",'AWP Estimate_DATE'!D64)</f>
        <v/>
      </c>
      <c r="E76" t="str">
        <f>IF('AWP Estimate_DATE'!E64="","",'AWP Estimate_DATE'!E64)</f>
        <v/>
      </c>
      <c r="F76" t="str">
        <f>IF('AWP Estimate_DATE'!F64="","",'AWP Estimate_DATE'!F64)</f>
        <v/>
      </c>
      <c r="G76" t="str">
        <f>IF('AWP Estimate_DATE'!G64="","",'AWP Estimate_DATE'!G64)</f>
        <v/>
      </c>
      <c r="H76" t="str">
        <f>IF('AWP Estimate_DATE'!H64="","",'AWP Estimate_DATE'!H64)</f>
        <v/>
      </c>
      <c r="I76" s="41" t="str">
        <f>IF(Sheet156[[#This Row],[Item Number]]="", "", _xlfn.XLOOKUP(Sheet156[[#This Row],[Item Number]], 'Item Lookup Table'!A:A, 'Item Lookup Table'!D:D, " "))</f>
        <v/>
      </c>
      <c r="J76" s="60" t="b">
        <v>0</v>
      </c>
      <c r="K76" s="60" t="b">
        <v>0</v>
      </c>
      <c r="L76" s="60" t="b">
        <v>0</v>
      </c>
      <c r="M76" s="60" t="b">
        <v>0</v>
      </c>
      <c r="N76" s="60" t="b">
        <v>0</v>
      </c>
      <c r="O76" s="60" t="b">
        <v>0</v>
      </c>
      <c r="P76" s="60" t="b">
        <v>0</v>
      </c>
      <c r="Q76" s="60" t="b">
        <v>0</v>
      </c>
      <c r="S76" s="43"/>
      <c r="T76" s="43"/>
      <c r="U76" s="43"/>
      <c r="V7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7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7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7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7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77" spans="1:27" ht="18.75" customHeight="1" x14ac:dyDescent="0.25">
      <c r="A77" t="str">
        <f>IF('AWP Estimate_DATE'!A65="","",'AWP Estimate_DATE'!A65)</f>
        <v/>
      </c>
      <c r="B77" t="str">
        <f>IF('AWP Estimate_DATE'!B65="","",'AWP Estimate_DATE'!B65)</f>
        <v/>
      </c>
      <c r="C77" t="str">
        <f>IF('AWP Estimate_DATE'!C65="","",'AWP Estimate_DATE'!C65)</f>
        <v/>
      </c>
      <c r="D77" t="str">
        <f>IF('AWP Estimate_DATE'!D65="","",'AWP Estimate_DATE'!D65)</f>
        <v/>
      </c>
      <c r="E77" t="str">
        <f>IF('AWP Estimate_DATE'!E65="","",'AWP Estimate_DATE'!E65)</f>
        <v/>
      </c>
      <c r="F77" t="str">
        <f>IF('AWP Estimate_DATE'!F65="","",'AWP Estimate_DATE'!F65)</f>
        <v/>
      </c>
      <c r="G77" t="str">
        <f>IF('AWP Estimate_DATE'!G65="","",'AWP Estimate_DATE'!G65)</f>
        <v/>
      </c>
      <c r="H77" t="str">
        <f>IF('AWP Estimate_DATE'!H65="","",'AWP Estimate_DATE'!H65)</f>
        <v/>
      </c>
      <c r="I77" s="41" t="str">
        <f>IF(Sheet156[[#This Row],[Item Number]]="", "", _xlfn.XLOOKUP(Sheet156[[#This Row],[Item Number]], 'Item Lookup Table'!A:A, 'Item Lookup Table'!D:D, " "))</f>
        <v/>
      </c>
      <c r="J77" s="60" t="b">
        <v>0</v>
      </c>
      <c r="K77" s="60" t="b">
        <v>0</v>
      </c>
      <c r="L77" s="60" t="b">
        <v>0</v>
      </c>
      <c r="M77" s="60" t="b">
        <v>0</v>
      </c>
      <c r="N77" s="60" t="b">
        <v>0</v>
      </c>
      <c r="O77" s="60" t="b">
        <v>0</v>
      </c>
      <c r="P77" s="60" t="b">
        <v>0</v>
      </c>
      <c r="Q77" s="60" t="b">
        <v>0</v>
      </c>
      <c r="S77" s="43"/>
      <c r="T77" s="43"/>
      <c r="U77" s="43"/>
      <c r="V7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7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7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7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7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78" spans="1:27" ht="18.75" customHeight="1" x14ac:dyDescent="0.25">
      <c r="A78" t="str">
        <f>IF('AWP Estimate_DATE'!A66="","",'AWP Estimate_DATE'!A66)</f>
        <v/>
      </c>
      <c r="B78" t="str">
        <f>IF('AWP Estimate_DATE'!B66="","",'AWP Estimate_DATE'!B66)</f>
        <v/>
      </c>
      <c r="C78" t="str">
        <f>IF('AWP Estimate_DATE'!C66="","",'AWP Estimate_DATE'!C66)</f>
        <v/>
      </c>
      <c r="D78" t="str">
        <f>IF('AWP Estimate_DATE'!D66="","",'AWP Estimate_DATE'!D66)</f>
        <v/>
      </c>
      <c r="E78" t="str">
        <f>IF('AWP Estimate_DATE'!E66="","",'AWP Estimate_DATE'!E66)</f>
        <v/>
      </c>
      <c r="F78" t="str">
        <f>IF('AWP Estimate_DATE'!F66="","",'AWP Estimate_DATE'!F66)</f>
        <v/>
      </c>
      <c r="G78" t="str">
        <f>IF('AWP Estimate_DATE'!G66="","",'AWP Estimate_DATE'!G66)</f>
        <v/>
      </c>
      <c r="H78" t="str">
        <f>IF('AWP Estimate_DATE'!H66="","",'AWP Estimate_DATE'!H66)</f>
        <v/>
      </c>
      <c r="I78" s="41" t="str">
        <f>IF(Sheet156[[#This Row],[Item Number]]="", "", _xlfn.XLOOKUP(Sheet156[[#This Row],[Item Number]], 'Item Lookup Table'!A:A, 'Item Lookup Table'!D:D, " "))</f>
        <v/>
      </c>
      <c r="J78" s="60" t="b">
        <v>0</v>
      </c>
      <c r="K78" s="60" t="b">
        <v>0</v>
      </c>
      <c r="L78" s="60" t="b">
        <v>0</v>
      </c>
      <c r="M78" s="60" t="b">
        <v>0</v>
      </c>
      <c r="N78" s="60" t="b">
        <v>0</v>
      </c>
      <c r="O78" s="60" t="b">
        <v>0</v>
      </c>
      <c r="P78" s="60" t="b">
        <v>0</v>
      </c>
      <c r="Q78" s="60" t="b">
        <v>0</v>
      </c>
      <c r="S78" s="43"/>
      <c r="T78" s="43"/>
      <c r="U78" s="43"/>
      <c r="V7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7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7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7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7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79" spans="1:27" ht="18.75" customHeight="1" x14ac:dyDescent="0.25">
      <c r="A79" t="str">
        <f>IF('AWP Estimate_DATE'!A67="","",'AWP Estimate_DATE'!A67)</f>
        <v/>
      </c>
      <c r="B79" t="str">
        <f>IF('AWP Estimate_DATE'!B67="","",'AWP Estimate_DATE'!B67)</f>
        <v/>
      </c>
      <c r="C79" t="str">
        <f>IF('AWP Estimate_DATE'!C67="","",'AWP Estimate_DATE'!C67)</f>
        <v/>
      </c>
      <c r="D79" t="str">
        <f>IF('AWP Estimate_DATE'!D67="","",'AWP Estimate_DATE'!D67)</f>
        <v/>
      </c>
      <c r="E79" t="str">
        <f>IF('AWP Estimate_DATE'!E67="","",'AWP Estimate_DATE'!E67)</f>
        <v/>
      </c>
      <c r="F79" t="str">
        <f>IF('AWP Estimate_DATE'!F67="","",'AWP Estimate_DATE'!F67)</f>
        <v/>
      </c>
      <c r="G79" t="str">
        <f>IF('AWP Estimate_DATE'!G67="","",'AWP Estimate_DATE'!G67)</f>
        <v/>
      </c>
      <c r="H79" t="str">
        <f>IF('AWP Estimate_DATE'!H67="","",'AWP Estimate_DATE'!H67)</f>
        <v/>
      </c>
      <c r="I79" s="41" t="str">
        <f>IF(Sheet156[[#This Row],[Item Number]]="", "", _xlfn.XLOOKUP(Sheet156[[#This Row],[Item Number]], 'Item Lookup Table'!A:A, 'Item Lookup Table'!D:D, " "))</f>
        <v/>
      </c>
      <c r="J79" s="60" t="b">
        <v>0</v>
      </c>
      <c r="K79" s="60" t="b">
        <v>0</v>
      </c>
      <c r="L79" s="60" t="b">
        <v>0</v>
      </c>
      <c r="M79" s="60" t="b">
        <v>0</v>
      </c>
      <c r="N79" s="60" t="b">
        <v>0</v>
      </c>
      <c r="O79" s="60" t="b">
        <v>0</v>
      </c>
      <c r="P79" s="60" t="b">
        <v>0</v>
      </c>
      <c r="Q79" s="60" t="b">
        <v>0</v>
      </c>
      <c r="S79" s="43"/>
      <c r="T79" s="43"/>
      <c r="U79" s="43"/>
      <c r="V7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7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7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7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7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80" spans="1:27" ht="18.75" customHeight="1" x14ac:dyDescent="0.25">
      <c r="A80" t="str">
        <f>IF('AWP Estimate_DATE'!A68="","",'AWP Estimate_DATE'!A68)</f>
        <v/>
      </c>
      <c r="B80" t="str">
        <f>IF('AWP Estimate_DATE'!B68="","",'AWP Estimate_DATE'!B68)</f>
        <v/>
      </c>
      <c r="C80" t="str">
        <f>IF('AWP Estimate_DATE'!C68="","",'AWP Estimate_DATE'!C68)</f>
        <v/>
      </c>
      <c r="D80" t="str">
        <f>IF('AWP Estimate_DATE'!D68="","",'AWP Estimate_DATE'!D68)</f>
        <v/>
      </c>
      <c r="E80" t="str">
        <f>IF('AWP Estimate_DATE'!E68="","",'AWP Estimate_DATE'!E68)</f>
        <v/>
      </c>
      <c r="F80" t="str">
        <f>IF('AWP Estimate_DATE'!F68="","",'AWP Estimate_DATE'!F68)</f>
        <v/>
      </c>
      <c r="G80" t="str">
        <f>IF('AWP Estimate_DATE'!G68="","",'AWP Estimate_DATE'!G68)</f>
        <v/>
      </c>
      <c r="H80" t="str">
        <f>IF('AWP Estimate_DATE'!H68="","",'AWP Estimate_DATE'!H68)</f>
        <v/>
      </c>
      <c r="I80" s="41" t="str">
        <f>IF(Sheet156[[#This Row],[Item Number]]="", "", _xlfn.XLOOKUP(Sheet156[[#This Row],[Item Number]], 'Item Lookup Table'!A:A, 'Item Lookup Table'!D:D, " "))</f>
        <v/>
      </c>
      <c r="J80" s="60" t="b">
        <v>0</v>
      </c>
      <c r="K80" s="60" t="b">
        <v>0</v>
      </c>
      <c r="L80" s="60" t="b">
        <v>0</v>
      </c>
      <c r="M80" s="60" t="b">
        <v>0</v>
      </c>
      <c r="N80" s="60" t="b">
        <v>0</v>
      </c>
      <c r="O80" s="60" t="b">
        <v>0</v>
      </c>
      <c r="P80" s="60" t="b">
        <v>0</v>
      </c>
      <c r="Q80" s="60" t="b">
        <v>0</v>
      </c>
      <c r="S80" s="43"/>
      <c r="T80" s="43"/>
      <c r="U80" s="43"/>
      <c r="V8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8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8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8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8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81" spans="1:26" ht="18.75" customHeight="1" x14ac:dyDescent="0.25">
      <c r="A81" t="str">
        <f>IF('AWP Estimate_DATE'!A69="","",'AWP Estimate_DATE'!A69)</f>
        <v/>
      </c>
      <c r="B81" t="str">
        <f>IF('AWP Estimate_DATE'!B69="","",'AWP Estimate_DATE'!B69)</f>
        <v/>
      </c>
      <c r="C81" t="str">
        <f>IF('AWP Estimate_DATE'!C69="","",'AWP Estimate_DATE'!C69)</f>
        <v/>
      </c>
      <c r="D81" t="str">
        <f>IF('AWP Estimate_DATE'!D69="","",'AWP Estimate_DATE'!D69)</f>
        <v/>
      </c>
      <c r="E81" t="str">
        <f>IF('AWP Estimate_DATE'!E69="","",'AWP Estimate_DATE'!E69)</f>
        <v/>
      </c>
      <c r="F81" t="str">
        <f>IF('AWP Estimate_DATE'!F69="","",'AWP Estimate_DATE'!F69)</f>
        <v/>
      </c>
      <c r="G81" t="str">
        <f>IF('AWP Estimate_DATE'!G69="","",'AWP Estimate_DATE'!G69)</f>
        <v/>
      </c>
      <c r="H81" t="str">
        <f>IF('AWP Estimate_DATE'!H69="","",'AWP Estimate_DATE'!H69)</f>
        <v/>
      </c>
      <c r="I81" s="41" t="str">
        <f>IF(Sheet156[[#This Row],[Item Number]]="", "", _xlfn.XLOOKUP(Sheet156[[#This Row],[Item Number]], 'Item Lookup Table'!A:A, 'Item Lookup Table'!D:D, " "))</f>
        <v/>
      </c>
      <c r="J81" s="60" t="b">
        <v>0</v>
      </c>
      <c r="K81" s="60" t="b">
        <v>0</v>
      </c>
      <c r="L81" s="60" t="b">
        <v>0</v>
      </c>
      <c r="M81" s="60" t="b">
        <v>0</v>
      </c>
      <c r="N81" s="60" t="b">
        <v>0</v>
      </c>
      <c r="O81" s="60" t="b">
        <v>0</v>
      </c>
      <c r="P81" s="60" t="b">
        <v>0</v>
      </c>
      <c r="Q81" s="60" t="b">
        <v>0</v>
      </c>
      <c r="S81" s="43"/>
      <c r="T81" s="43"/>
      <c r="U81" s="43"/>
      <c r="V8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8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8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8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8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82" spans="1:26" ht="18.75" customHeight="1" x14ac:dyDescent="0.25">
      <c r="A82" t="str">
        <f>IF('AWP Estimate_DATE'!A70="","",'AWP Estimate_DATE'!A70)</f>
        <v/>
      </c>
      <c r="B82" t="str">
        <f>IF('AWP Estimate_DATE'!B70="","",'AWP Estimate_DATE'!B70)</f>
        <v/>
      </c>
      <c r="C82" t="str">
        <f>IF('AWP Estimate_DATE'!C70="","",'AWP Estimate_DATE'!C70)</f>
        <v/>
      </c>
      <c r="D82" t="str">
        <f>IF('AWP Estimate_DATE'!D70="","",'AWP Estimate_DATE'!D70)</f>
        <v/>
      </c>
      <c r="E82" t="str">
        <f>IF('AWP Estimate_DATE'!E70="","",'AWP Estimate_DATE'!E70)</f>
        <v/>
      </c>
      <c r="F82" t="str">
        <f>IF('AWP Estimate_DATE'!F70="","",'AWP Estimate_DATE'!F70)</f>
        <v/>
      </c>
      <c r="G82" t="str">
        <f>IF('AWP Estimate_DATE'!G70="","",'AWP Estimate_DATE'!G70)</f>
        <v/>
      </c>
      <c r="H82" t="str">
        <f>IF('AWP Estimate_DATE'!H70="","",'AWP Estimate_DATE'!H70)</f>
        <v/>
      </c>
      <c r="I82" s="41" t="str">
        <f>IF(Sheet156[[#This Row],[Item Number]]="", "", _xlfn.XLOOKUP(Sheet156[[#This Row],[Item Number]], 'Item Lookup Table'!A:A, 'Item Lookup Table'!D:D, " "))</f>
        <v/>
      </c>
      <c r="J82" s="60" t="b">
        <v>0</v>
      </c>
      <c r="K82" s="60" t="b">
        <v>0</v>
      </c>
      <c r="L82" s="60" t="b">
        <v>0</v>
      </c>
      <c r="M82" s="60" t="b">
        <v>0</v>
      </c>
      <c r="N82" s="60" t="b">
        <v>0</v>
      </c>
      <c r="O82" s="60" t="b">
        <v>0</v>
      </c>
      <c r="P82" s="60" t="b">
        <v>0</v>
      </c>
      <c r="Q82" s="60" t="b">
        <v>0</v>
      </c>
      <c r="S82" s="43"/>
      <c r="T82" s="43"/>
      <c r="U82" s="43"/>
      <c r="V8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8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8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8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8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83" spans="1:26" ht="18.75" customHeight="1" x14ac:dyDescent="0.25">
      <c r="A83" t="str">
        <f>IF('AWP Estimate_DATE'!A71="","",'AWP Estimate_DATE'!A71)</f>
        <v/>
      </c>
      <c r="B83" t="str">
        <f>IF('AWP Estimate_DATE'!B71="","",'AWP Estimate_DATE'!B71)</f>
        <v/>
      </c>
      <c r="C83" t="str">
        <f>IF('AWP Estimate_DATE'!C71="","",'AWP Estimate_DATE'!C71)</f>
        <v/>
      </c>
      <c r="D83" t="str">
        <f>IF('AWP Estimate_DATE'!D71="","",'AWP Estimate_DATE'!D71)</f>
        <v/>
      </c>
      <c r="E83" t="str">
        <f>IF('AWP Estimate_DATE'!E71="","",'AWP Estimate_DATE'!E71)</f>
        <v/>
      </c>
      <c r="F83" t="str">
        <f>IF('AWP Estimate_DATE'!F71="","",'AWP Estimate_DATE'!F71)</f>
        <v/>
      </c>
      <c r="G83" t="str">
        <f>IF('AWP Estimate_DATE'!G71="","",'AWP Estimate_DATE'!G71)</f>
        <v/>
      </c>
      <c r="H83" t="str">
        <f>IF('AWP Estimate_DATE'!H71="","",'AWP Estimate_DATE'!H71)</f>
        <v/>
      </c>
      <c r="I83" s="41" t="str">
        <f>IF(Sheet156[[#This Row],[Item Number]]="", "", _xlfn.XLOOKUP(Sheet156[[#This Row],[Item Number]], 'Item Lookup Table'!A:A, 'Item Lookup Table'!D:D, " "))</f>
        <v/>
      </c>
      <c r="J83" s="60" t="b">
        <v>0</v>
      </c>
      <c r="K83" s="60" t="b">
        <v>0</v>
      </c>
      <c r="L83" s="60" t="b">
        <v>0</v>
      </c>
      <c r="M83" s="60" t="b">
        <v>0</v>
      </c>
      <c r="N83" s="60" t="b">
        <v>0</v>
      </c>
      <c r="O83" s="60" t="b">
        <v>0</v>
      </c>
      <c r="P83" s="60" t="b">
        <v>0</v>
      </c>
      <c r="Q83" s="60" t="b">
        <v>0</v>
      </c>
      <c r="S83" s="43"/>
      <c r="T83" s="43"/>
      <c r="U83" s="43"/>
      <c r="V8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8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8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8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8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84" spans="1:26" ht="18.75" customHeight="1" x14ac:dyDescent="0.25">
      <c r="A84" t="str">
        <f>IF('AWP Estimate_DATE'!A72="","",'AWP Estimate_DATE'!A72)</f>
        <v/>
      </c>
      <c r="B84" t="str">
        <f>IF('AWP Estimate_DATE'!B72="","",'AWP Estimate_DATE'!B72)</f>
        <v/>
      </c>
      <c r="C84" t="str">
        <f>IF('AWP Estimate_DATE'!C72="","",'AWP Estimate_DATE'!C72)</f>
        <v/>
      </c>
      <c r="D84" t="str">
        <f>IF('AWP Estimate_DATE'!D72="","",'AWP Estimate_DATE'!D72)</f>
        <v/>
      </c>
      <c r="E84" t="str">
        <f>IF('AWP Estimate_DATE'!E72="","",'AWP Estimate_DATE'!E72)</f>
        <v/>
      </c>
      <c r="F84" t="str">
        <f>IF('AWP Estimate_DATE'!F72="","",'AWP Estimate_DATE'!F72)</f>
        <v/>
      </c>
      <c r="G84" t="str">
        <f>IF('AWP Estimate_DATE'!G72="","",'AWP Estimate_DATE'!G72)</f>
        <v/>
      </c>
      <c r="H84" t="str">
        <f>IF('AWP Estimate_DATE'!H72="","",'AWP Estimate_DATE'!H72)</f>
        <v/>
      </c>
      <c r="I84" s="41" t="str">
        <f>IF(Sheet156[[#This Row],[Item Number]]="", "", _xlfn.XLOOKUP(Sheet156[[#This Row],[Item Number]], 'Item Lookup Table'!A:A, 'Item Lookup Table'!D:D, " "))</f>
        <v/>
      </c>
      <c r="J84" s="60" t="b">
        <v>0</v>
      </c>
      <c r="K84" s="60" t="b">
        <v>0</v>
      </c>
      <c r="L84" s="60" t="b">
        <v>0</v>
      </c>
      <c r="M84" s="60" t="b">
        <v>0</v>
      </c>
      <c r="N84" s="60" t="b">
        <v>0</v>
      </c>
      <c r="O84" s="60" t="b">
        <v>0</v>
      </c>
      <c r="P84" s="60" t="b">
        <v>0</v>
      </c>
      <c r="Q84" s="60" t="b">
        <v>0</v>
      </c>
      <c r="S84" s="43"/>
      <c r="T84" s="43"/>
      <c r="U84" s="43"/>
      <c r="V8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8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8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8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8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85" spans="1:26" ht="18.75" customHeight="1" x14ac:dyDescent="0.25">
      <c r="A85" t="str">
        <f>IF('AWP Estimate_DATE'!A73="","",'AWP Estimate_DATE'!A73)</f>
        <v/>
      </c>
      <c r="B85" t="str">
        <f>IF('AWP Estimate_DATE'!B73="","",'AWP Estimate_DATE'!B73)</f>
        <v/>
      </c>
      <c r="C85" t="str">
        <f>IF('AWP Estimate_DATE'!C73="","",'AWP Estimate_DATE'!C73)</f>
        <v/>
      </c>
      <c r="D85" t="str">
        <f>IF('AWP Estimate_DATE'!D73="","",'AWP Estimate_DATE'!D73)</f>
        <v/>
      </c>
      <c r="E85" t="str">
        <f>IF('AWP Estimate_DATE'!E73="","",'AWP Estimate_DATE'!E73)</f>
        <v/>
      </c>
      <c r="F85" t="str">
        <f>IF('AWP Estimate_DATE'!F73="","",'AWP Estimate_DATE'!F73)</f>
        <v/>
      </c>
      <c r="G85" t="str">
        <f>IF('AWP Estimate_DATE'!G73="","",'AWP Estimate_DATE'!G73)</f>
        <v/>
      </c>
      <c r="H85" t="str">
        <f>IF('AWP Estimate_DATE'!H73="","",'AWP Estimate_DATE'!H73)</f>
        <v/>
      </c>
      <c r="I85" s="41" t="str">
        <f>IF(Sheet156[[#This Row],[Item Number]]="", "", _xlfn.XLOOKUP(Sheet156[[#This Row],[Item Number]], 'Item Lookup Table'!A:A, 'Item Lookup Table'!D:D, " "))</f>
        <v/>
      </c>
      <c r="J85" s="60" t="b">
        <v>0</v>
      </c>
      <c r="K85" s="60" t="b">
        <v>0</v>
      </c>
      <c r="L85" s="60" t="b">
        <v>0</v>
      </c>
      <c r="M85" s="60" t="b">
        <v>0</v>
      </c>
      <c r="N85" s="60" t="b">
        <v>0</v>
      </c>
      <c r="O85" s="60" t="b">
        <v>0</v>
      </c>
      <c r="P85" s="60" t="b">
        <v>0</v>
      </c>
      <c r="Q85" s="60" t="b">
        <v>0</v>
      </c>
      <c r="S85" s="43"/>
      <c r="T85" s="43"/>
      <c r="U85" s="43"/>
      <c r="V8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8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8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8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8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86" spans="1:26" ht="18.75" customHeight="1" x14ac:dyDescent="0.25">
      <c r="A86" t="str">
        <f>IF('AWP Estimate_DATE'!A74="","",'AWP Estimate_DATE'!A74)</f>
        <v/>
      </c>
      <c r="B86" t="str">
        <f>IF('AWP Estimate_DATE'!B74="","",'AWP Estimate_DATE'!B74)</f>
        <v/>
      </c>
      <c r="C86" t="str">
        <f>IF('AWP Estimate_DATE'!C74="","",'AWP Estimate_DATE'!C74)</f>
        <v/>
      </c>
      <c r="D86" t="str">
        <f>IF('AWP Estimate_DATE'!D74="","",'AWP Estimate_DATE'!D74)</f>
        <v/>
      </c>
      <c r="E86" t="str">
        <f>IF('AWP Estimate_DATE'!E74="","",'AWP Estimate_DATE'!E74)</f>
        <v/>
      </c>
      <c r="F86" t="str">
        <f>IF('AWP Estimate_DATE'!F74="","",'AWP Estimate_DATE'!F74)</f>
        <v/>
      </c>
      <c r="G86" t="str">
        <f>IF('AWP Estimate_DATE'!G74="","",'AWP Estimate_DATE'!G74)</f>
        <v/>
      </c>
      <c r="H86" t="str">
        <f>IF('AWP Estimate_DATE'!H74="","",'AWP Estimate_DATE'!H74)</f>
        <v/>
      </c>
      <c r="I86" s="41" t="str">
        <f>IF(Sheet156[[#This Row],[Item Number]]="", "", _xlfn.XLOOKUP(Sheet156[[#This Row],[Item Number]], 'Item Lookup Table'!A:A, 'Item Lookup Table'!D:D, " "))</f>
        <v/>
      </c>
      <c r="J86" s="60" t="b">
        <v>0</v>
      </c>
      <c r="K86" s="60" t="b">
        <v>0</v>
      </c>
      <c r="L86" s="60" t="b">
        <v>0</v>
      </c>
      <c r="M86" s="60" t="b">
        <v>0</v>
      </c>
      <c r="N86" s="60" t="b">
        <v>0</v>
      </c>
      <c r="O86" s="60" t="b">
        <v>0</v>
      </c>
      <c r="P86" s="60" t="b">
        <v>0</v>
      </c>
      <c r="Q86" s="60" t="b">
        <v>0</v>
      </c>
      <c r="S86" s="43"/>
      <c r="T86" s="43"/>
      <c r="U86" s="43"/>
      <c r="V8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8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8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8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8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87" spans="1:26" ht="18.75" customHeight="1" x14ac:dyDescent="0.25">
      <c r="A87" t="str">
        <f>IF('AWP Estimate_DATE'!A75="","",'AWP Estimate_DATE'!A75)</f>
        <v/>
      </c>
      <c r="B87" t="str">
        <f>IF('AWP Estimate_DATE'!B75="","",'AWP Estimate_DATE'!B75)</f>
        <v/>
      </c>
      <c r="C87" t="str">
        <f>IF('AWP Estimate_DATE'!C75="","",'AWP Estimate_DATE'!C75)</f>
        <v/>
      </c>
      <c r="D87" t="str">
        <f>IF('AWP Estimate_DATE'!D75="","",'AWP Estimate_DATE'!D75)</f>
        <v/>
      </c>
      <c r="E87" t="str">
        <f>IF('AWP Estimate_DATE'!E75="","",'AWP Estimate_DATE'!E75)</f>
        <v/>
      </c>
      <c r="F87" t="str">
        <f>IF('AWP Estimate_DATE'!F75="","",'AWP Estimate_DATE'!F75)</f>
        <v/>
      </c>
      <c r="G87" t="str">
        <f>IF('AWP Estimate_DATE'!G75="","",'AWP Estimate_DATE'!G75)</f>
        <v/>
      </c>
      <c r="H87" t="str">
        <f>IF('AWP Estimate_DATE'!H75="","",'AWP Estimate_DATE'!H75)</f>
        <v/>
      </c>
      <c r="I87" s="41" t="str">
        <f>IF(Sheet156[[#This Row],[Item Number]]="", "", _xlfn.XLOOKUP(Sheet156[[#This Row],[Item Number]], 'Item Lookup Table'!A:A, 'Item Lookup Table'!D:D, " "))</f>
        <v/>
      </c>
      <c r="J87" s="60" t="b">
        <v>0</v>
      </c>
      <c r="K87" s="60" t="b">
        <v>0</v>
      </c>
      <c r="L87" s="60" t="b">
        <v>0</v>
      </c>
      <c r="M87" s="60" t="b">
        <v>0</v>
      </c>
      <c r="N87" s="60" t="b">
        <v>0</v>
      </c>
      <c r="O87" s="60" t="b">
        <v>0</v>
      </c>
      <c r="P87" s="60" t="b">
        <v>0</v>
      </c>
      <c r="Q87" s="60" t="b">
        <v>0</v>
      </c>
      <c r="S87" s="43"/>
      <c r="T87" s="43"/>
      <c r="U87" s="43"/>
      <c r="V8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8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8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8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8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88" spans="1:26" ht="18.75" customHeight="1" x14ac:dyDescent="0.25">
      <c r="A88" t="str">
        <f>IF('AWP Estimate_DATE'!A76="","",'AWP Estimate_DATE'!A76)</f>
        <v/>
      </c>
      <c r="B88" t="str">
        <f>IF('AWP Estimate_DATE'!B76="","",'AWP Estimate_DATE'!B76)</f>
        <v/>
      </c>
      <c r="C88" t="str">
        <f>IF('AWP Estimate_DATE'!C76="","",'AWP Estimate_DATE'!C76)</f>
        <v/>
      </c>
      <c r="D88" t="str">
        <f>IF('AWP Estimate_DATE'!D76="","",'AWP Estimate_DATE'!D76)</f>
        <v/>
      </c>
      <c r="E88" t="str">
        <f>IF('AWP Estimate_DATE'!E76="","",'AWP Estimate_DATE'!E76)</f>
        <v/>
      </c>
      <c r="F88" t="str">
        <f>IF('AWP Estimate_DATE'!F76="","",'AWP Estimate_DATE'!F76)</f>
        <v/>
      </c>
      <c r="G88" t="str">
        <f>IF('AWP Estimate_DATE'!G76="","",'AWP Estimate_DATE'!G76)</f>
        <v/>
      </c>
      <c r="H88" t="str">
        <f>IF('AWP Estimate_DATE'!H76="","",'AWP Estimate_DATE'!H76)</f>
        <v/>
      </c>
      <c r="I88" s="41" t="str">
        <f>IF(Sheet156[[#This Row],[Item Number]]="", "", _xlfn.XLOOKUP(Sheet156[[#This Row],[Item Number]], 'Item Lookup Table'!A:A, 'Item Lookup Table'!D:D, " "))</f>
        <v/>
      </c>
      <c r="J88" s="60" t="b">
        <v>0</v>
      </c>
      <c r="K88" s="60" t="b">
        <v>0</v>
      </c>
      <c r="L88" s="60" t="b">
        <v>0</v>
      </c>
      <c r="M88" s="60" t="b">
        <v>0</v>
      </c>
      <c r="N88" s="60" t="b">
        <v>0</v>
      </c>
      <c r="O88" s="60" t="b">
        <v>0</v>
      </c>
      <c r="P88" s="60" t="b">
        <v>0</v>
      </c>
      <c r="Q88" s="60" t="b">
        <v>0</v>
      </c>
      <c r="S88" s="43"/>
      <c r="T88" s="43"/>
      <c r="U88" s="43"/>
      <c r="V8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8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8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8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8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89" spans="1:26" ht="18.75" customHeight="1" x14ac:dyDescent="0.25">
      <c r="A89" t="str">
        <f>IF('AWP Estimate_DATE'!A77="","",'AWP Estimate_DATE'!A77)</f>
        <v/>
      </c>
      <c r="B89" t="str">
        <f>IF('AWP Estimate_DATE'!B77="","",'AWP Estimate_DATE'!B77)</f>
        <v/>
      </c>
      <c r="C89" t="str">
        <f>IF('AWP Estimate_DATE'!C77="","",'AWP Estimate_DATE'!C77)</f>
        <v/>
      </c>
      <c r="D89" t="str">
        <f>IF('AWP Estimate_DATE'!D77="","",'AWP Estimate_DATE'!D77)</f>
        <v/>
      </c>
      <c r="E89" t="str">
        <f>IF('AWP Estimate_DATE'!E77="","",'AWP Estimate_DATE'!E77)</f>
        <v/>
      </c>
      <c r="F89" t="str">
        <f>IF('AWP Estimate_DATE'!F77="","",'AWP Estimate_DATE'!F77)</f>
        <v/>
      </c>
      <c r="G89" t="str">
        <f>IF('AWP Estimate_DATE'!G77="","",'AWP Estimate_DATE'!G77)</f>
        <v/>
      </c>
      <c r="H89" t="str">
        <f>IF('AWP Estimate_DATE'!H77="","",'AWP Estimate_DATE'!H77)</f>
        <v/>
      </c>
      <c r="I89" s="41" t="str">
        <f>IF(Sheet156[[#This Row],[Item Number]]="", "", _xlfn.XLOOKUP(Sheet156[[#This Row],[Item Number]], 'Item Lookup Table'!A:A, 'Item Lookup Table'!D:D, " "))</f>
        <v/>
      </c>
      <c r="J89" s="60" t="b">
        <v>0</v>
      </c>
      <c r="K89" s="60" t="b">
        <v>0</v>
      </c>
      <c r="L89" s="60" t="b">
        <v>0</v>
      </c>
      <c r="M89" s="60" t="b">
        <v>0</v>
      </c>
      <c r="N89" s="60" t="b">
        <v>0</v>
      </c>
      <c r="O89" s="60" t="b">
        <v>0</v>
      </c>
      <c r="P89" s="60" t="b">
        <v>0</v>
      </c>
      <c r="Q89" s="60" t="b">
        <v>0</v>
      </c>
      <c r="S89" s="43"/>
      <c r="T89" s="43"/>
      <c r="U89" s="43"/>
      <c r="V8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8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8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8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8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90" spans="1:26" ht="18.75" customHeight="1" x14ac:dyDescent="0.25">
      <c r="A90" t="str">
        <f>IF('AWP Estimate_DATE'!A78="","",'AWP Estimate_DATE'!A78)</f>
        <v/>
      </c>
      <c r="B90" t="str">
        <f>IF('AWP Estimate_DATE'!B78="","",'AWP Estimate_DATE'!B78)</f>
        <v/>
      </c>
      <c r="C90" t="str">
        <f>IF('AWP Estimate_DATE'!C78="","",'AWP Estimate_DATE'!C78)</f>
        <v/>
      </c>
      <c r="D90" t="str">
        <f>IF('AWP Estimate_DATE'!D78="","",'AWP Estimate_DATE'!D78)</f>
        <v/>
      </c>
      <c r="E90" t="str">
        <f>IF('AWP Estimate_DATE'!E78="","",'AWP Estimate_DATE'!E78)</f>
        <v/>
      </c>
      <c r="F90" t="str">
        <f>IF('AWP Estimate_DATE'!F78="","",'AWP Estimate_DATE'!F78)</f>
        <v/>
      </c>
      <c r="G90" t="str">
        <f>IF('AWP Estimate_DATE'!G78="","",'AWP Estimate_DATE'!G78)</f>
        <v/>
      </c>
      <c r="H90" t="str">
        <f>IF('AWP Estimate_DATE'!H78="","",'AWP Estimate_DATE'!H78)</f>
        <v/>
      </c>
      <c r="I90" s="41" t="str">
        <f>IF(Sheet156[[#This Row],[Item Number]]="", "", _xlfn.XLOOKUP(Sheet156[[#This Row],[Item Number]], 'Item Lookup Table'!A:A, 'Item Lookup Table'!D:D, " "))</f>
        <v/>
      </c>
      <c r="J90" s="60" t="b">
        <v>0</v>
      </c>
      <c r="K90" s="60" t="b">
        <v>0</v>
      </c>
      <c r="L90" s="60" t="b">
        <v>0</v>
      </c>
      <c r="M90" s="60" t="b">
        <v>0</v>
      </c>
      <c r="N90" s="60" t="b">
        <v>0</v>
      </c>
      <c r="O90" s="60" t="b">
        <v>0</v>
      </c>
      <c r="P90" s="60" t="b">
        <v>0</v>
      </c>
      <c r="Q90" s="60" t="b">
        <v>0</v>
      </c>
      <c r="S90" s="43"/>
      <c r="T90" s="43"/>
      <c r="U90" s="43"/>
      <c r="V9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9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9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9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9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91" spans="1:26" ht="18.75" customHeight="1" x14ac:dyDescent="0.25">
      <c r="A91" t="str">
        <f>IF('AWP Estimate_DATE'!A79="","",'AWP Estimate_DATE'!A79)</f>
        <v/>
      </c>
      <c r="B91" t="str">
        <f>IF('AWP Estimate_DATE'!B79="","",'AWP Estimate_DATE'!B79)</f>
        <v/>
      </c>
      <c r="C91" t="str">
        <f>IF('AWP Estimate_DATE'!C79="","",'AWP Estimate_DATE'!C79)</f>
        <v/>
      </c>
      <c r="D91" t="str">
        <f>IF('AWP Estimate_DATE'!D79="","",'AWP Estimate_DATE'!D79)</f>
        <v/>
      </c>
      <c r="E91" t="str">
        <f>IF('AWP Estimate_DATE'!E79="","",'AWP Estimate_DATE'!E79)</f>
        <v/>
      </c>
      <c r="F91" t="str">
        <f>IF('AWP Estimate_DATE'!F79="","",'AWP Estimate_DATE'!F79)</f>
        <v/>
      </c>
      <c r="G91" t="str">
        <f>IF('AWP Estimate_DATE'!G79="","",'AWP Estimate_DATE'!G79)</f>
        <v/>
      </c>
      <c r="H91" t="str">
        <f>IF('AWP Estimate_DATE'!H79="","",'AWP Estimate_DATE'!H79)</f>
        <v/>
      </c>
      <c r="I91" s="41" t="str">
        <f>IF(Sheet156[[#This Row],[Item Number]]="", "", _xlfn.XLOOKUP(Sheet156[[#This Row],[Item Number]], 'Item Lookup Table'!A:A, 'Item Lookup Table'!D:D, " "))</f>
        <v/>
      </c>
      <c r="J91" s="60" t="b">
        <v>0</v>
      </c>
      <c r="K91" s="60" t="b">
        <v>0</v>
      </c>
      <c r="L91" s="60" t="b">
        <v>0</v>
      </c>
      <c r="M91" s="60" t="b">
        <v>0</v>
      </c>
      <c r="N91" s="60" t="b">
        <v>0</v>
      </c>
      <c r="O91" s="60" t="b">
        <v>0</v>
      </c>
      <c r="P91" s="60" t="b">
        <v>0</v>
      </c>
      <c r="Q91" s="60" t="b">
        <v>0</v>
      </c>
      <c r="S91" s="43"/>
      <c r="T91" s="43"/>
      <c r="U91" s="43"/>
      <c r="V9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9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9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9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9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92" spans="1:26" ht="18.75" customHeight="1" x14ac:dyDescent="0.25">
      <c r="A92" t="str">
        <f>IF('AWP Estimate_DATE'!A80="","",'AWP Estimate_DATE'!A80)</f>
        <v/>
      </c>
      <c r="B92" t="str">
        <f>IF('AWP Estimate_DATE'!B80="","",'AWP Estimate_DATE'!B80)</f>
        <v/>
      </c>
      <c r="C92" t="str">
        <f>IF('AWP Estimate_DATE'!C80="","",'AWP Estimate_DATE'!C80)</f>
        <v/>
      </c>
      <c r="D92" t="str">
        <f>IF('AWP Estimate_DATE'!D80="","",'AWP Estimate_DATE'!D80)</f>
        <v/>
      </c>
      <c r="E92" t="str">
        <f>IF('AWP Estimate_DATE'!E80="","",'AWP Estimate_DATE'!E80)</f>
        <v/>
      </c>
      <c r="F92" t="str">
        <f>IF('AWP Estimate_DATE'!F80="","",'AWP Estimate_DATE'!F80)</f>
        <v/>
      </c>
      <c r="G92" t="str">
        <f>IF('AWP Estimate_DATE'!G80="","",'AWP Estimate_DATE'!G80)</f>
        <v/>
      </c>
      <c r="H92" t="str">
        <f>IF('AWP Estimate_DATE'!H80="","",'AWP Estimate_DATE'!H80)</f>
        <v/>
      </c>
      <c r="I92" s="41" t="str">
        <f>IF(Sheet156[[#This Row],[Item Number]]="", "", _xlfn.XLOOKUP(Sheet156[[#This Row],[Item Number]], 'Item Lookup Table'!A:A, 'Item Lookup Table'!D:D, " "))</f>
        <v/>
      </c>
      <c r="J92" s="60" t="b">
        <v>0</v>
      </c>
      <c r="K92" s="60" t="b">
        <v>0</v>
      </c>
      <c r="L92" s="60" t="b">
        <v>0</v>
      </c>
      <c r="M92" s="60" t="b">
        <v>0</v>
      </c>
      <c r="N92" s="60" t="b">
        <v>0</v>
      </c>
      <c r="O92" s="60" t="b">
        <v>0</v>
      </c>
      <c r="P92" s="60" t="b">
        <v>0</v>
      </c>
      <c r="Q92" s="60" t="b">
        <v>0</v>
      </c>
      <c r="S92" s="43"/>
      <c r="T92" s="43"/>
      <c r="U92" s="43"/>
      <c r="V9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9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9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9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9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93" spans="1:26" ht="18.75" customHeight="1" x14ac:dyDescent="0.25">
      <c r="A93" t="str">
        <f>IF('AWP Estimate_DATE'!A81="","",'AWP Estimate_DATE'!A81)</f>
        <v/>
      </c>
      <c r="B93" t="str">
        <f>IF('AWP Estimate_DATE'!B81="","",'AWP Estimate_DATE'!B81)</f>
        <v/>
      </c>
      <c r="C93" t="str">
        <f>IF('AWP Estimate_DATE'!C81="","",'AWP Estimate_DATE'!C81)</f>
        <v/>
      </c>
      <c r="D93" t="str">
        <f>IF('AWP Estimate_DATE'!D81="","",'AWP Estimate_DATE'!D81)</f>
        <v/>
      </c>
      <c r="E93" t="str">
        <f>IF('AWP Estimate_DATE'!E81="","",'AWP Estimate_DATE'!E81)</f>
        <v/>
      </c>
      <c r="F93" t="str">
        <f>IF('AWP Estimate_DATE'!F81="","",'AWP Estimate_DATE'!F81)</f>
        <v/>
      </c>
      <c r="G93" t="str">
        <f>IF('AWP Estimate_DATE'!G81="","",'AWP Estimate_DATE'!G81)</f>
        <v/>
      </c>
      <c r="H93" t="str">
        <f>IF('AWP Estimate_DATE'!H81="","",'AWP Estimate_DATE'!H81)</f>
        <v/>
      </c>
      <c r="I93" s="41" t="str">
        <f>IF(Sheet156[[#This Row],[Item Number]]="", "", _xlfn.XLOOKUP(Sheet156[[#This Row],[Item Number]], 'Item Lookup Table'!A:A, 'Item Lookup Table'!D:D, " "))</f>
        <v/>
      </c>
      <c r="J93" s="60" t="b">
        <v>0</v>
      </c>
      <c r="K93" s="60" t="b">
        <v>0</v>
      </c>
      <c r="L93" s="60" t="b">
        <v>0</v>
      </c>
      <c r="M93" s="60" t="b">
        <v>0</v>
      </c>
      <c r="N93" s="60" t="b">
        <v>0</v>
      </c>
      <c r="O93" s="60" t="b">
        <v>0</v>
      </c>
      <c r="P93" s="60" t="b">
        <v>0</v>
      </c>
      <c r="Q93" s="60" t="b">
        <v>0</v>
      </c>
      <c r="S93" s="43"/>
      <c r="T93" s="43"/>
      <c r="U93" s="43"/>
      <c r="V9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9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9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9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9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94" spans="1:26" ht="18.75" customHeight="1" x14ac:dyDescent="0.25">
      <c r="A94" t="str">
        <f>IF('AWP Estimate_DATE'!A82="","",'AWP Estimate_DATE'!A82)</f>
        <v/>
      </c>
      <c r="B94" t="str">
        <f>IF('AWP Estimate_DATE'!B82="","",'AWP Estimate_DATE'!B82)</f>
        <v/>
      </c>
      <c r="C94" t="str">
        <f>IF('AWP Estimate_DATE'!C82="","",'AWP Estimate_DATE'!C82)</f>
        <v/>
      </c>
      <c r="D94" t="str">
        <f>IF('AWP Estimate_DATE'!D82="","",'AWP Estimate_DATE'!D82)</f>
        <v/>
      </c>
      <c r="E94" t="str">
        <f>IF('AWP Estimate_DATE'!E82="","",'AWP Estimate_DATE'!E82)</f>
        <v/>
      </c>
      <c r="F94" t="str">
        <f>IF('AWP Estimate_DATE'!F82="","",'AWP Estimate_DATE'!F82)</f>
        <v/>
      </c>
      <c r="G94" t="str">
        <f>IF('AWP Estimate_DATE'!G82="","",'AWP Estimate_DATE'!G82)</f>
        <v/>
      </c>
      <c r="H94" t="str">
        <f>IF('AWP Estimate_DATE'!H82="","",'AWP Estimate_DATE'!H82)</f>
        <v/>
      </c>
      <c r="I94" s="41" t="str">
        <f>IF(Sheet156[[#This Row],[Item Number]]="", "", _xlfn.XLOOKUP(Sheet156[[#This Row],[Item Number]], 'Item Lookup Table'!A:A, 'Item Lookup Table'!D:D, " "))</f>
        <v/>
      </c>
      <c r="J94" s="60" t="b">
        <v>0</v>
      </c>
      <c r="K94" s="60" t="b">
        <v>0</v>
      </c>
      <c r="L94" s="60" t="b">
        <v>0</v>
      </c>
      <c r="M94" s="60" t="b">
        <v>0</v>
      </c>
      <c r="N94" s="60" t="b">
        <v>0</v>
      </c>
      <c r="O94" s="60" t="b">
        <v>0</v>
      </c>
      <c r="P94" s="60" t="b">
        <v>0</v>
      </c>
      <c r="Q94" s="60" t="b">
        <v>0</v>
      </c>
      <c r="S94" s="43"/>
      <c r="T94" s="43"/>
      <c r="U94" s="43"/>
      <c r="V9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9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9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9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9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95" spans="1:26" ht="18.75" customHeight="1" x14ac:dyDescent="0.25">
      <c r="A95" t="str">
        <f>IF('AWP Estimate_DATE'!A83="","",'AWP Estimate_DATE'!A83)</f>
        <v/>
      </c>
      <c r="B95" t="str">
        <f>IF('AWP Estimate_DATE'!B83="","",'AWP Estimate_DATE'!B83)</f>
        <v/>
      </c>
      <c r="C95" t="str">
        <f>IF('AWP Estimate_DATE'!C83="","",'AWP Estimate_DATE'!C83)</f>
        <v/>
      </c>
      <c r="D95" t="str">
        <f>IF('AWP Estimate_DATE'!D83="","",'AWP Estimate_DATE'!D83)</f>
        <v/>
      </c>
      <c r="E95" t="str">
        <f>IF('AWP Estimate_DATE'!E83="","",'AWP Estimate_DATE'!E83)</f>
        <v/>
      </c>
      <c r="F95" t="str">
        <f>IF('AWP Estimate_DATE'!F83="","",'AWP Estimate_DATE'!F83)</f>
        <v/>
      </c>
      <c r="G95" t="str">
        <f>IF('AWP Estimate_DATE'!G83="","",'AWP Estimate_DATE'!G83)</f>
        <v/>
      </c>
      <c r="H95" t="str">
        <f>IF('AWP Estimate_DATE'!H83="","",'AWP Estimate_DATE'!H83)</f>
        <v/>
      </c>
      <c r="I95" s="41" t="str">
        <f>IF(Sheet156[[#This Row],[Item Number]]="", "", _xlfn.XLOOKUP(Sheet156[[#This Row],[Item Number]], 'Item Lookup Table'!A:A, 'Item Lookup Table'!D:D, " "))</f>
        <v/>
      </c>
      <c r="J95" s="60" t="b">
        <v>0</v>
      </c>
      <c r="K95" s="60" t="b">
        <v>0</v>
      </c>
      <c r="L95" s="60" t="b">
        <v>0</v>
      </c>
      <c r="M95" s="60" t="b">
        <v>0</v>
      </c>
      <c r="N95" s="60" t="b">
        <v>0</v>
      </c>
      <c r="O95" s="60" t="b">
        <v>0</v>
      </c>
      <c r="P95" s="60" t="b">
        <v>0</v>
      </c>
      <c r="Q95" s="60" t="b">
        <v>0</v>
      </c>
      <c r="S95" s="43"/>
      <c r="T95" s="43"/>
      <c r="U95" s="43"/>
      <c r="V9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9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9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9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9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96" spans="1:26" ht="18.75" customHeight="1" x14ac:dyDescent="0.25">
      <c r="A96" t="str">
        <f>IF('AWP Estimate_DATE'!A84="","",'AWP Estimate_DATE'!A84)</f>
        <v/>
      </c>
      <c r="B96" t="str">
        <f>IF('AWP Estimate_DATE'!B84="","",'AWP Estimate_DATE'!B84)</f>
        <v/>
      </c>
      <c r="C96" t="str">
        <f>IF('AWP Estimate_DATE'!C84="","",'AWP Estimate_DATE'!C84)</f>
        <v/>
      </c>
      <c r="D96" t="str">
        <f>IF('AWP Estimate_DATE'!D84="","",'AWP Estimate_DATE'!D84)</f>
        <v/>
      </c>
      <c r="E96" t="str">
        <f>IF('AWP Estimate_DATE'!E84="","",'AWP Estimate_DATE'!E84)</f>
        <v/>
      </c>
      <c r="F96" t="str">
        <f>IF('AWP Estimate_DATE'!F84="","",'AWP Estimate_DATE'!F84)</f>
        <v/>
      </c>
      <c r="G96" t="str">
        <f>IF('AWP Estimate_DATE'!G84="","",'AWP Estimate_DATE'!G84)</f>
        <v/>
      </c>
      <c r="H96" t="str">
        <f>IF('AWP Estimate_DATE'!H84="","",'AWP Estimate_DATE'!H84)</f>
        <v/>
      </c>
      <c r="I96" s="41" t="str">
        <f>IF(Sheet156[[#This Row],[Item Number]]="", "", _xlfn.XLOOKUP(Sheet156[[#This Row],[Item Number]], 'Item Lookup Table'!A:A, 'Item Lookup Table'!D:D, " "))</f>
        <v/>
      </c>
      <c r="J96" s="60" t="b">
        <v>0</v>
      </c>
      <c r="K96" s="60" t="b">
        <v>0</v>
      </c>
      <c r="L96" s="60" t="b">
        <v>0</v>
      </c>
      <c r="M96" s="60" t="b">
        <v>0</v>
      </c>
      <c r="N96" s="60" t="b">
        <v>0</v>
      </c>
      <c r="O96" s="60" t="b">
        <v>0</v>
      </c>
      <c r="P96" s="60" t="b">
        <v>0</v>
      </c>
      <c r="Q96" s="60" t="b">
        <v>0</v>
      </c>
      <c r="S96" s="43"/>
      <c r="T96" s="43"/>
      <c r="U96" s="43"/>
      <c r="V9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9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9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9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9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97" spans="1:26" ht="18.75" customHeight="1" x14ac:dyDescent="0.25">
      <c r="A97" t="str">
        <f>IF('AWP Estimate_DATE'!A85="","",'AWP Estimate_DATE'!A85)</f>
        <v/>
      </c>
      <c r="B97" t="str">
        <f>IF('AWP Estimate_DATE'!B85="","",'AWP Estimate_DATE'!B85)</f>
        <v/>
      </c>
      <c r="C97" t="str">
        <f>IF('AWP Estimate_DATE'!C85="","",'AWP Estimate_DATE'!C85)</f>
        <v/>
      </c>
      <c r="D97" t="str">
        <f>IF('AWP Estimate_DATE'!D85="","",'AWP Estimate_DATE'!D85)</f>
        <v/>
      </c>
      <c r="E97" t="str">
        <f>IF('AWP Estimate_DATE'!E85="","",'AWP Estimate_DATE'!E85)</f>
        <v/>
      </c>
      <c r="F97" t="str">
        <f>IF('AWP Estimate_DATE'!F85="","",'AWP Estimate_DATE'!F85)</f>
        <v/>
      </c>
      <c r="G97" t="str">
        <f>IF('AWP Estimate_DATE'!G85="","",'AWP Estimate_DATE'!G85)</f>
        <v/>
      </c>
      <c r="H97" t="str">
        <f>IF('AWP Estimate_DATE'!H85="","",'AWP Estimate_DATE'!H85)</f>
        <v/>
      </c>
      <c r="I97" s="41" t="str">
        <f>IF(Sheet156[[#This Row],[Item Number]]="", "", _xlfn.XLOOKUP(Sheet156[[#This Row],[Item Number]], 'Item Lookup Table'!A:A, 'Item Lookup Table'!D:D, " "))</f>
        <v/>
      </c>
      <c r="J97" s="60" t="b">
        <v>0</v>
      </c>
      <c r="K97" s="60" t="b">
        <v>0</v>
      </c>
      <c r="L97" s="60" t="b">
        <v>0</v>
      </c>
      <c r="M97" s="60" t="b">
        <v>0</v>
      </c>
      <c r="N97" s="60" t="b">
        <v>0</v>
      </c>
      <c r="O97" s="60" t="b">
        <v>0</v>
      </c>
      <c r="P97" s="60" t="b">
        <v>0</v>
      </c>
      <c r="Q97" s="60" t="b">
        <v>0</v>
      </c>
      <c r="S97" s="43"/>
      <c r="T97" s="43"/>
      <c r="U97" s="43"/>
      <c r="V9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9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9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9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9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98" spans="1:26" ht="18.75" customHeight="1" x14ac:dyDescent="0.25">
      <c r="A98" t="str">
        <f>IF('AWP Estimate_DATE'!A86="","",'AWP Estimate_DATE'!A86)</f>
        <v/>
      </c>
      <c r="B98" t="str">
        <f>IF('AWP Estimate_DATE'!B86="","",'AWP Estimate_DATE'!B86)</f>
        <v/>
      </c>
      <c r="C98" t="str">
        <f>IF('AWP Estimate_DATE'!C86="","",'AWP Estimate_DATE'!C86)</f>
        <v/>
      </c>
      <c r="D98" t="str">
        <f>IF('AWP Estimate_DATE'!D86="","",'AWP Estimate_DATE'!D86)</f>
        <v/>
      </c>
      <c r="E98" t="str">
        <f>IF('AWP Estimate_DATE'!E86="","",'AWP Estimate_DATE'!E86)</f>
        <v/>
      </c>
      <c r="F98" t="str">
        <f>IF('AWP Estimate_DATE'!F86="","",'AWP Estimate_DATE'!F86)</f>
        <v/>
      </c>
      <c r="G98" t="str">
        <f>IF('AWP Estimate_DATE'!G86="","",'AWP Estimate_DATE'!G86)</f>
        <v/>
      </c>
      <c r="H98" t="str">
        <f>IF('AWP Estimate_DATE'!H86="","",'AWP Estimate_DATE'!H86)</f>
        <v/>
      </c>
      <c r="I98" s="41" t="str">
        <f>IF(Sheet156[[#This Row],[Item Number]]="", "", _xlfn.XLOOKUP(Sheet156[[#This Row],[Item Number]], 'Item Lookup Table'!A:A, 'Item Lookup Table'!D:D, " "))</f>
        <v/>
      </c>
      <c r="J98" s="60" t="b">
        <v>0</v>
      </c>
      <c r="K98" s="60" t="b">
        <v>0</v>
      </c>
      <c r="L98" s="60" t="b">
        <v>0</v>
      </c>
      <c r="M98" s="60" t="b">
        <v>0</v>
      </c>
      <c r="N98" s="60" t="b">
        <v>0</v>
      </c>
      <c r="O98" s="60" t="b">
        <v>0</v>
      </c>
      <c r="P98" s="60" t="b">
        <v>0</v>
      </c>
      <c r="Q98" s="60" t="b">
        <v>0</v>
      </c>
      <c r="S98" s="43"/>
      <c r="T98" s="43"/>
      <c r="U98" s="43"/>
      <c r="V9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9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9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9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9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99" spans="1:26" ht="18.75" customHeight="1" x14ac:dyDescent="0.25">
      <c r="A99" t="str">
        <f>IF('AWP Estimate_DATE'!A87="","",'AWP Estimate_DATE'!A87)</f>
        <v/>
      </c>
      <c r="B99" t="str">
        <f>IF('AWP Estimate_DATE'!B87="","",'AWP Estimate_DATE'!B87)</f>
        <v/>
      </c>
      <c r="C99" t="str">
        <f>IF('AWP Estimate_DATE'!C87="","",'AWP Estimate_DATE'!C87)</f>
        <v/>
      </c>
      <c r="D99" t="str">
        <f>IF('AWP Estimate_DATE'!D87="","",'AWP Estimate_DATE'!D87)</f>
        <v/>
      </c>
      <c r="E99" t="str">
        <f>IF('AWP Estimate_DATE'!E87="","",'AWP Estimate_DATE'!E87)</f>
        <v/>
      </c>
      <c r="F99" t="str">
        <f>IF('AWP Estimate_DATE'!F87="","",'AWP Estimate_DATE'!F87)</f>
        <v/>
      </c>
      <c r="G99" t="str">
        <f>IF('AWP Estimate_DATE'!G87="","",'AWP Estimate_DATE'!G87)</f>
        <v/>
      </c>
      <c r="H99" t="str">
        <f>IF('AWP Estimate_DATE'!H87="","",'AWP Estimate_DATE'!H87)</f>
        <v/>
      </c>
      <c r="I99" s="41" t="str">
        <f>IF(Sheet156[[#This Row],[Item Number]]="", "", _xlfn.XLOOKUP(Sheet156[[#This Row],[Item Number]], 'Item Lookup Table'!A:A, 'Item Lookup Table'!D:D, " "))</f>
        <v/>
      </c>
      <c r="J99" s="60" t="b">
        <v>0</v>
      </c>
      <c r="K99" s="60" t="b">
        <v>0</v>
      </c>
      <c r="L99" s="60" t="b">
        <v>0</v>
      </c>
      <c r="M99" s="60" t="b">
        <v>0</v>
      </c>
      <c r="N99" s="60" t="b">
        <v>0</v>
      </c>
      <c r="O99" s="60" t="b">
        <v>0</v>
      </c>
      <c r="P99" s="60" t="b">
        <v>0</v>
      </c>
      <c r="Q99" s="60" t="b">
        <v>0</v>
      </c>
      <c r="S99" s="43"/>
      <c r="T99" s="43"/>
      <c r="U99" s="43"/>
      <c r="V9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9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9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9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9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00" spans="1:26" ht="18.75" customHeight="1" x14ac:dyDescent="0.25">
      <c r="A100" t="str">
        <f>IF('AWP Estimate_DATE'!A88="","",'AWP Estimate_DATE'!A88)</f>
        <v/>
      </c>
      <c r="B100" t="str">
        <f>IF('AWP Estimate_DATE'!B88="","",'AWP Estimate_DATE'!B88)</f>
        <v/>
      </c>
      <c r="C100" t="str">
        <f>IF('AWP Estimate_DATE'!C88="","",'AWP Estimate_DATE'!C88)</f>
        <v/>
      </c>
      <c r="D100" t="str">
        <f>IF('AWP Estimate_DATE'!D88="","",'AWP Estimate_DATE'!D88)</f>
        <v/>
      </c>
      <c r="E100" t="str">
        <f>IF('AWP Estimate_DATE'!E88="","",'AWP Estimate_DATE'!E88)</f>
        <v/>
      </c>
      <c r="F100" t="str">
        <f>IF('AWP Estimate_DATE'!F88="","",'AWP Estimate_DATE'!F88)</f>
        <v/>
      </c>
      <c r="G100" t="str">
        <f>IF('AWP Estimate_DATE'!G88="","",'AWP Estimate_DATE'!G88)</f>
        <v/>
      </c>
      <c r="H100" t="str">
        <f>IF('AWP Estimate_DATE'!H88="","",'AWP Estimate_DATE'!H88)</f>
        <v/>
      </c>
      <c r="I100" s="41" t="str">
        <f>IF(Sheet156[[#This Row],[Item Number]]="", "", _xlfn.XLOOKUP(Sheet156[[#This Row],[Item Number]], 'Item Lookup Table'!A:A, 'Item Lookup Table'!D:D, " "))</f>
        <v/>
      </c>
      <c r="J100" s="60" t="b">
        <v>0</v>
      </c>
      <c r="K100" s="60" t="b">
        <v>0</v>
      </c>
      <c r="L100" s="60" t="b">
        <v>0</v>
      </c>
      <c r="M100" s="60" t="b">
        <v>0</v>
      </c>
      <c r="N100" s="60" t="b">
        <v>0</v>
      </c>
      <c r="O100" s="60" t="b">
        <v>0</v>
      </c>
      <c r="P100" s="60" t="b">
        <v>0</v>
      </c>
      <c r="Q100" s="60" t="b">
        <v>0</v>
      </c>
      <c r="S100" s="43"/>
      <c r="T100" s="43"/>
      <c r="U100" s="43"/>
      <c r="V10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0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0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0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0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01" spans="1:26" ht="18.75" customHeight="1" x14ac:dyDescent="0.25">
      <c r="A101" t="str">
        <f>IF('AWP Estimate_DATE'!A89="","",'AWP Estimate_DATE'!A89)</f>
        <v/>
      </c>
      <c r="B101" t="str">
        <f>IF('AWP Estimate_DATE'!B89="","",'AWP Estimate_DATE'!B89)</f>
        <v/>
      </c>
      <c r="C101" t="str">
        <f>IF('AWP Estimate_DATE'!C89="","",'AWP Estimate_DATE'!C89)</f>
        <v/>
      </c>
      <c r="D101" t="str">
        <f>IF('AWP Estimate_DATE'!D89="","",'AWP Estimate_DATE'!D89)</f>
        <v/>
      </c>
      <c r="E101" t="str">
        <f>IF('AWP Estimate_DATE'!E89="","",'AWP Estimate_DATE'!E89)</f>
        <v/>
      </c>
      <c r="F101" t="str">
        <f>IF('AWP Estimate_DATE'!F89="","",'AWP Estimate_DATE'!F89)</f>
        <v/>
      </c>
      <c r="G101" t="str">
        <f>IF('AWP Estimate_DATE'!G89="","",'AWP Estimate_DATE'!G89)</f>
        <v/>
      </c>
      <c r="H101" t="str">
        <f>IF('AWP Estimate_DATE'!H89="","",'AWP Estimate_DATE'!H89)</f>
        <v/>
      </c>
      <c r="I101" s="41" t="str">
        <f>IF(Sheet156[[#This Row],[Item Number]]="", "", _xlfn.XLOOKUP(Sheet156[[#This Row],[Item Number]], 'Item Lookup Table'!A:A, 'Item Lookup Table'!D:D, " "))</f>
        <v/>
      </c>
      <c r="J101" s="60" t="b">
        <v>0</v>
      </c>
      <c r="K101" s="60" t="b">
        <v>0</v>
      </c>
      <c r="L101" s="60" t="b">
        <v>0</v>
      </c>
      <c r="M101" s="60" t="b">
        <v>0</v>
      </c>
      <c r="N101" s="60" t="b">
        <v>0</v>
      </c>
      <c r="O101" s="60" t="b">
        <v>0</v>
      </c>
      <c r="P101" s="60" t="b">
        <v>0</v>
      </c>
      <c r="Q101" s="60" t="b">
        <v>0</v>
      </c>
      <c r="S101" s="43"/>
      <c r="T101" s="43"/>
      <c r="U101" s="43"/>
      <c r="V10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0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0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0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0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02" spans="1:26" ht="18.75" customHeight="1" x14ac:dyDescent="0.25">
      <c r="A102" t="str">
        <f>IF('AWP Estimate_DATE'!A90="","",'AWP Estimate_DATE'!A90)</f>
        <v/>
      </c>
      <c r="B102" t="str">
        <f>IF('AWP Estimate_DATE'!B90="","",'AWP Estimate_DATE'!B90)</f>
        <v/>
      </c>
      <c r="C102" t="str">
        <f>IF('AWP Estimate_DATE'!C90="","",'AWP Estimate_DATE'!C90)</f>
        <v/>
      </c>
      <c r="D102" t="str">
        <f>IF('AWP Estimate_DATE'!D90="","",'AWP Estimate_DATE'!D90)</f>
        <v/>
      </c>
      <c r="E102" t="str">
        <f>IF('AWP Estimate_DATE'!E90="","",'AWP Estimate_DATE'!E90)</f>
        <v/>
      </c>
      <c r="F102" t="str">
        <f>IF('AWP Estimate_DATE'!F90="","",'AWP Estimate_DATE'!F90)</f>
        <v/>
      </c>
      <c r="G102" t="str">
        <f>IF('AWP Estimate_DATE'!G90="","",'AWP Estimate_DATE'!G90)</f>
        <v/>
      </c>
      <c r="H102" t="str">
        <f>IF('AWP Estimate_DATE'!H90="","",'AWP Estimate_DATE'!H90)</f>
        <v/>
      </c>
      <c r="I102" s="41" t="str">
        <f>IF(Sheet156[[#This Row],[Item Number]]="", "", _xlfn.XLOOKUP(Sheet156[[#This Row],[Item Number]], 'Item Lookup Table'!A:A, 'Item Lookup Table'!D:D, " "))</f>
        <v/>
      </c>
      <c r="J102" s="60" t="b">
        <v>0</v>
      </c>
      <c r="K102" s="60" t="b">
        <v>0</v>
      </c>
      <c r="L102" s="60" t="b">
        <v>0</v>
      </c>
      <c r="M102" s="60" t="b">
        <v>0</v>
      </c>
      <c r="N102" s="60" t="b">
        <v>0</v>
      </c>
      <c r="O102" s="60" t="b">
        <v>0</v>
      </c>
      <c r="P102" s="60" t="b">
        <v>0</v>
      </c>
      <c r="Q102" s="60" t="b">
        <v>0</v>
      </c>
      <c r="S102" s="43"/>
      <c r="T102" s="43"/>
      <c r="U102" s="43"/>
      <c r="V10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0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0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0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0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03" spans="1:26" ht="18.75" customHeight="1" x14ac:dyDescent="0.25">
      <c r="A103" t="str">
        <f>IF('AWP Estimate_DATE'!A91="","",'AWP Estimate_DATE'!A91)</f>
        <v/>
      </c>
      <c r="B103" t="str">
        <f>IF('AWP Estimate_DATE'!B91="","",'AWP Estimate_DATE'!B91)</f>
        <v/>
      </c>
      <c r="C103" t="str">
        <f>IF('AWP Estimate_DATE'!C91="","",'AWP Estimate_DATE'!C91)</f>
        <v/>
      </c>
      <c r="D103" t="str">
        <f>IF('AWP Estimate_DATE'!D91="","",'AWP Estimate_DATE'!D91)</f>
        <v/>
      </c>
      <c r="E103" t="str">
        <f>IF('AWP Estimate_DATE'!E91="","",'AWP Estimate_DATE'!E91)</f>
        <v/>
      </c>
      <c r="F103" t="str">
        <f>IF('AWP Estimate_DATE'!F91="","",'AWP Estimate_DATE'!F91)</f>
        <v/>
      </c>
      <c r="G103" t="str">
        <f>IF('AWP Estimate_DATE'!G91="","",'AWP Estimate_DATE'!G91)</f>
        <v/>
      </c>
      <c r="H103" t="str">
        <f>IF('AWP Estimate_DATE'!H91="","",'AWP Estimate_DATE'!H91)</f>
        <v/>
      </c>
      <c r="I103" s="41" t="str">
        <f>IF(Sheet156[[#This Row],[Item Number]]="", "", _xlfn.XLOOKUP(Sheet156[[#This Row],[Item Number]], 'Item Lookup Table'!A:A, 'Item Lookup Table'!D:D, " "))</f>
        <v/>
      </c>
      <c r="J103" s="60" t="b">
        <v>0</v>
      </c>
      <c r="K103" s="60" t="b">
        <v>0</v>
      </c>
      <c r="L103" s="60" t="b">
        <v>0</v>
      </c>
      <c r="M103" s="60" t="b">
        <v>0</v>
      </c>
      <c r="N103" s="60" t="b">
        <v>0</v>
      </c>
      <c r="O103" s="60" t="b">
        <v>0</v>
      </c>
      <c r="P103" s="60" t="b">
        <v>0</v>
      </c>
      <c r="Q103" s="60" t="b">
        <v>0</v>
      </c>
      <c r="S103" s="43"/>
      <c r="T103" s="43"/>
      <c r="U103" s="43"/>
      <c r="V10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0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0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0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0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04" spans="1:26" ht="18.75" customHeight="1" x14ac:dyDescent="0.25">
      <c r="A104" t="str">
        <f>IF('AWP Estimate_DATE'!A92="","",'AWP Estimate_DATE'!A92)</f>
        <v/>
      </c>
      <c r="B104" t="str">
        <f>IF('AWP Estimate_DATE'!B92="","",'AWP Estimate_DATE'!B92)</f>
        <v/>
      </c>
      <c r="C104" t="str">
        <f>IF('AWP Estimate_DATE'!C92="","",'AWP Estimate_DATE'!C92)</f>
        <v/>
      </c>
      <c r="D104" t="str">
        <f>IF('AWP Estimate_DATE'!D92="","",'AWP Estimate_DATE'!D92)</f>
        <v/>
      </c>
      <c r="E104" t="str">
        <f>IF('AWP Estimate_DATE'!E92="","",'AWP Estimate_DATE'!E92)</f>
        <v/>
      </c>
      <c r="F104" t="str">
        <f>IF('AWP Estimate_DATE'!F92="","",'AWP Estimate_DATE'!F92)</f>
        <v/>
      </c>
      <c r="G104" t="str">
        <f>IF('AWP Estimate_DATE'!G92="","",'AWP Estimate_DATE'!G92)</f>
        <v/>
      </c>
      <c r="H104" t="str">
        <f>IF('AWP Estimate_DATE'!H92="","",'AWP Estimate_DATE'!H92)</f>
        <v/>
      </c>
      <c r="I104" s="41" t="str">
        <f>IF(Sheet156[[#This Row],[Item Number]]="", "", _xlfn.XLOOKUP(Sheet156[[#This Row],[Item Number]], 'Item Lookup Table'!A:A, 'Item Lookup Table'!D:D, " "))</f>
        <v/>
      </c>
      <c r="J104" s="60" t="b">
        <v>0</v>
      </c>
      <c r="K104" s="60" t="b">
        <v>0</v>
      </c>
      <c r="L104" s="60" t="b">
        <v>0</v>
      </c>
      <c r="M104" s="60" t="b">
        <v>0</v>
      </c>
      <c r="N104" s="60" t="b">
        <v>0</v>
      </c>
      <c r="O104" s="60" t="b">
        <v>0</v>
      </c>
      <c r="P104" s="60" t="b">
        <v>0</v>
      </c>
      <c r="Q104" s="60" t="b">
        <v>0</v>
      </c>
      <c r="S104" s="43"/>
      <c r="T104" s="43"/>
      <c r="U104" s="43"/>
      <c r="V10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0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0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0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0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05" spans="1:26" ht="18.75" customHeight="1" x14ac:dyDescent="0.25">
      <c r="A105" t="str">
        <f>IF('AWP Estimate_DATE'!A93="","",'AWP Estimate_DATE'!A93)</f>
        <v/>
      </c>
      <c r="B105" t="str">
        <f>IF('AWP Estimate_DATE'!B93="","",'AWP Estimate_DATE'!B93)</f>
        <v/>
      </c>
      <c r="C105" t="str">
        <f>IF('AWP Estimate_DATE'!C93="","",'AWP Estimate_DATE'!C93)</f>
        <v/>
      </c>
      <c r="D105" t="str">
        <f>IF('AWP Estimate_DATE'!D93="","",'AWP Estimate_DATE'!D93)</f>
        <v/>
      </c>
      <c r="E105" t="str">
        <f>IF('AWP Estimate_DATE'!E93="","",'AWP Estimate_DATE'!E93)</f>
        <v/>
      </c>
      <c r="F105" t="str">
        <f>IF('AWP Estimate_DATE'!F93="","",'AWP Estimate_DATE'!F93)</f>
        <v/>
      </c>
      <c r="G105" t="str">
        <f>IF('AWP Estimate_DATE'!G93="","",'AWP Estimate_DATE'!G93)</f>
        <v/>
      </c>
      <c r="H105" t="str">
        <f>IF('AWP Estimate_DATE'!H93="","",'AWP Estimate_DATE'!H93)</f>
        <v/>
      </c>
      <c r="I105" s="41" t="str">
        <f>IF(Sheet156[[#This Row],[Item Number]]="", "", _xlfn.XLOOKUP(Sheet156[[#This Row],[Item Number]], 'Item Lookup Table'!A:A, 'Item Lookup Table'!D:D, " "))</f>
        <v/>
      </c>
      <c r="J105" s="60" t="b">
        <v>0</v>
      </c>
      <c r="K105" s="60" t="b">
        <v>0</v>
      </c>
      <c r="L105" s="60" t="b">
        <v>0</v>
      </c>
      <c r="M105" s="60" t="b">
        <v>0</v>
      </c>
      <c r="N105" s="60" t="b">
        <v>0</v>
      </c>
      <c r="O105" s="60" t="b">
        <v>0</v>
      </c>
      <c r="P105" s="60" t="b">
        <v>0</v>
      </c>
      <c r="Q105" s="60" t="b">
        <v>0</v>
      </c>
      <c r="S105" s="43"/>
      <c r="T105" s="43"/>
      <c r="U105" s="43"/>
      <c r="V10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0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0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0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0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06" spans="1:26" ht="18.75" customHeight="1" x14ac:dyDescent="0.25">
      <c r="A106" t="str">
        <f>IF('AWP Estimate_DATE'!A94="","",'AWP Estimate_DATE'!A94)</f>
        <v/>
      </c>
      <c r="B106" t="str">
        <f>IF('AWP Estimate_DATE'!B94="","",'AWP Estimate_DATE'!B94)</f>
        <v/>
      </c>
      <c r="C106" t="str">
        <f>IF('AWP Estimate_DATE'!C94="","",'AWP Estimate_DATE'!C94)</f>
        <v/>
      </c>
      <c r="D106" t="str">
        <f>IF('AWP Estimate_DATE'!D94="","",'AWP Estimate_DATE'!D94)</f>
        <v/>
      </c>
      <c r="E106" t="str">
        <f>IF('AWP Estimate_DATE'!E94="","",'AWP Estimate_DATE'!E94)</f>
        <v/>
      </c>
      <c r="F106" t="str">
        <f>IF('AWP Estimate_DATE'!F94="","",'AWP Estimate_DATE'!F94)</f>
        <v/>
      </c>
      <c r="G106" t="str">
        <f>IF('AWP Estimate_DATE'!G94="","",'AWP Estimate_DATE'!G94)</f>
        <v/>
      </c>
      <c r="H106" t="str">
        <f>IF('AWP Estimate_DATE'!H94="","",'AWP Estimate_DATE'!H94)</f>
        <v/>
      </c>
      <c r="I106" s="41" t="str">
        <f>IF(Sheet156[[#This Row],[Item Number]]="", "", _xlfn.XLOOKUP(Sheet156[[#This Row],[Item Number]], 'Item Lookup Table'!A:A, 'Item Lookup Table'!D:D, " "))</f>
        <v/>
      </c>
      <c r="J106" s="60" t="b">
        <v>0</v>
      </c>
      <c r="K106" s="60" t="b">
        <v>0</v>
      </c>
      <c r="L106" s="60" t="b">
        <v>0</v>
      </c>
      <c r="M106" s="60" t="b">
        <v>0</v>
      </c>
      <c r="N106" s="60" t="b">
        <v>0</v>
      </c>
      <c r="O106" s="60" t="b">
        <v>0</v>
      </c>
      <c r="P106" s="60" t="b">
        <v>0</v>
      </c>
      <c r="Q106" s="60" t="b">
        <v>0</v>
      </c>
      <c r="S106" s="43"/>
      <c r="T106" s="43"/>
      <c r="U106" s="43"/>
      <c r="V10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0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0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0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0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07" spans="1:26" ht="18.75" customHeight="1" x14ac:dyDescent="0.25">
      <c r="A107" t="str">
        <f>IF('AWP Estimate_DATE'!A95="","",'AWP Estimate_DATE'!A95)</f>
        <v/>
      </c>
      <c r="B107" t="str">
        <f>IF('AWP Estimate_DATE'!B95="","",'AWP Estimate_DATE'!B95)</f>
        <v/>
      </c>
      <c r="C107" t="str">
        <f>IF('AWP Estimate_DATE'!C95="","",'AWP Estimate_DATE'!C95)</f>
        <v/>
      </c>
      <c r="D107" t="str">
        <f>IF('AWP Estimate_DATE'!D95="","",'AWP Estimate_DATE'!D95)</f>
        <v/>
      </c>
      <c r="E107" t="str">
        <f>IF('AWP Estimate_DATE'!E95="","",'AWP Estimate_DATE'!E95)</f>
        <v/>
      </c>
      <c r="F107" t="str">
        <f>IF('AWP Estimate_DATE'!F95="","",'AWP Estimate_DATE'!F95)</f>
        <v/>
      </c>
      <c r="G107" t="str">
        <f>IF('AWP Estimate_DATE'!G95="","",'AWP Estimate_DATE'!G95)</f>
        <v/>
      </c>
      <c r="H107" t="str">
        <f>IF('AWP Estimate_DATE'!H95="","",'AWP Estimate_DATE'!H95)</f>
        <v/>
      </c>
      <c r="I107" s="41" t="str">
        <f>IF(Sheet156[[#This Row],[Item Number]]="", "", _xlfn.XLOOKUP(Sheet156[[#This Row],[Item Number]], 'Item Lookup Table'!A:A, 'Item Lookup Table'!D:D, " "))</f>
        <v/>
      </c>
      <c r="J107" s="60" t="b">
        <v>0</v>
      </c>
      <c r="K107" s="60" t="b">
        <v>0</v>
      </c>
      <c r="L107" s="60" t="b">
        <v>0</v>
      </c>
      <c r="M107" s="60" t="b">
        <v>0</v>
      </c>
      <c r="N107" s="60" t="b">
        <v>0</v>
      </c>
      <c r="O107" s="60" t="b">
        <v>0</v>
      </c>
      <c r="P107" s="60" t="b">
        <v>0</v>
      </c>
      <c r="Q107" s="60" t="b">
        <v>0</v>
      </c>
      <c r="S107" s="43"/>
      <c r="T107" s="43"/>
      <c r="U107" s="43"/>
      <c r="V10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0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0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0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0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08" spans="1:26" ht="18.75" customHeight="1" x14ac:dyDescent="0.25">
      <c r="A108" t="str">
        <f>IF('AWP Estimate_DATE'!A96="","",'AWP Estimate_DATE'!A96)</f>
        <v/>
      </c>
      <c r="B108" t="str">
        <f>IF('AWP Estimate_DATE'!B96="","",'AWP Estimate_DATE'!B96)</f>
        <v/>
      </c>
      <c r="C108" t="str">
        <f>IF('AWP Estimate_DATE'!C96="","",'AWP Estimate_DATE'!C96)</f>
        <v/>
      </c>
      <c r="D108" t="str">
        <f>IF('AWP Estimate_DATE'!D96="","",'AWP Estimate_DATE'!D96)</f>
        <v/>
      </c>
      <c r="E108" t="str">
        <f>IF('AWP Estimate_DATE'!E96="","",'AWP Estimate_DATE'!E96)</f>
        <v/>
      </c>
      <c r="F108" t="str">
        <f>IF('AWP Estimate_DATE'!F96="","",'AWP Estimate_DATE'!F96)</f>
        <v/>
      </c>
      <c r="G108" t="str">
        <f>IF('AWP Estimate_DATE'!G96="","",'AWP Estimate_DATE'!G96)</f>
        <v/>
      </c>
      <c r="H108" t="str">
        <f>IF('AWP Estimate_DATE'!H96="","",'AWP Estimate_DATE'!H96)</f>
        <v/>
      </c>
      <c r="I108" s="41" t="str">
        <f>IF(Sheet156[[#This Row],[Item Number]]="", "", _xlfn.XLOOKUP(Sheet156[[#This Row],[Item Number]], 'Item Lookup Table'!A:A, 'Item Lookup Table'!D:D, " "))</f>
        <v/>
      </c>
      <c r="J108" s="60" t="b">
        <v>0</v>
      </c>
      <c r="K108" s="60" t="b">
        <v>0</v>
      </c>
      <c r="L108" s="60" t="b">
        <v>0</v>
      </c>
      <c r="M108" s="60" t="b">
        <v>0</v>
      </c>
      <c r="N108" s="60" t="b">
        <v>0</v>
      </c>
      <c r="O108" s="60" t="b">
        <v>0</v>
      </c>
      <c r="P108" s="60" t="b">
        <v>0</v>
      </c>
      <c r="Q108" s="60" t="b">
        <v>0</v>
      </c>
      <c r="S108" s="43"/>
      <c r="T108" s="43"/>
      <c r="U108" s="43"/>
      <c r="V10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0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0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0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0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09" spans="1:26" ht="18.75" customHeight="1" x14ac:dyDescent="0.25">
      <c r="A109" t="str">
        <f>IF('AWP Estimate_DATE'!A97="","",'AWP Estimate_DATE'!A97)</f>
        <v/>
      </c>
      <c r="B109" t="str">
        <f>IF('AWP Estimate_DATE'!B97="","",'AWP Estimate_DATE'!B97)</f>
        <v/>
      </c>
      <c r="C109" t="str">
        <f>IF('AWP Estimate_DATE'!C97="","",'AWP Estimate_DATE'!C97)</f>
        <v/>
      </c>
      <c r="D109" t="str">
        <f>IF('AWP Estimate_DATE'!D97="","",'AWP Estimate_DATE'!D97)</f>
        <v/>
      </c>
      <c r="E109" t="str">
        <f>IF('AWP Estimate_DATE'!E97="","",'AWP Estimate_DATE'!E97)</f>
        <v/>
      </c>
      <c r="F109" t="str">
        <f>IF('AWP Estimate_DATE'!F97="","",'AWP Estimate_DATE'!F97)</f>
        <v/>
      </c>
      <c r="G109" t="str">
        <f>IF('AWP Estimate_DATE'!G97="","",'AWP Estimate_DATE'!G97)</f>
        <v/>
      </c>
      <c r="H109" t="str">
        <f>IF('AWP Estimate_DATE'!H97="","",'AWP Estimate_DATE'!H97)</f>
        <v/>
      </c>
      <c r="I109" s="41" t="str">
        <f>IF(Sheet156[[#This Row],[Item Number]]="", "", _xlfn.XLOOKUP(Sheet156[[#This Row],[Item Number]], 'Item Lookup Table'!A:A, 'Item Lookup Table'!D:D, " "))</f>
        <v/>
      </c>
      <c r="J109" s="60" t="b">
        <v>0</v>
      </c>
      <c r="K109" s="60" t="b">
        <v>0</v>
      </c>
      <c r="L109" s="60" t="b">
        <v>0</v>
      </c>
      <c r="M109" s="60" t="b">
        <v>0</v>
      </c>
      <c r="N109" s="60" t="b">
        <v>0</v>
      </c>
      <c r="O109" s="60" t="b">
        <v>0</v>
      </c>
      <c r="P109" s="60" t="b">
        <v>0</v>
      </c>
      <c r="Q109" s="60" t="b">
        <v>0</v>
      </c>
      <c r="S109" s="43"/>
      <c r="T109" s="43"/>
      <c r="U109" s="43"/>
      <c r="V10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0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0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0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0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10" spans="1:26" ht="18.75" customHeight="1" x14ac:dyDescent="0.25">
      <c r="A110" t="str">
        <f>IF('AWP Estimate_DATE'!A98="","",'AWP Estimate_DATE'!A98)</f>
        <v/>
      </c>
      <c r="B110" t="str">
        <f>IF('AWP Estimate_DATE'!B98="","",'AWP Estimate_DATE'!B98)</f>
        <v/>
      </c>
      <c r="C110" t="str">
        <f>IF('AWP Estimate_DATE'!C98="","",'AWP Estimate_DATE'!C98)</f>
        <v/>
      </c>
      <c r="D110" t="str">
        <f>IF('AWP Estimate_DATE'!D98="","",'AWP Estimate_DATE'!D98)</f>
        <v/>
      </c>
      <c r="E110" t="str">
        <f>IF('AWP Estimate_DATE'!E98="","",'AWP Estimate_DATE'!E98)</f>
        <v/>
      </c>
      <c r="F110" t="str">
        <f>IF('AWP Estimate_DATE'!F98="","",'AWP Estimate_DATE'!F98)</f>
        <v/>
      </c>
      <c r="G110" t="str">
        <f>IF('AWP Estimate_DATE'!G98="","",'AWP Estimate_DATE'!G98)</f>
        <v/>
      </c>
      <c r="H110" t="str">
        <f>IF('AWP Estimate_DATE'!H98="","",'AWP Estimate_DATE'!H98)</f>
        <v/>
      </c>
      <c r="I110" s="41" t="str">
        <f>IF(Sheet156[[#This Row],[Item Number]]="", "", _xlfn.XLOOKUP(Sheet156[[#This Row],[Item Number]], 'Item Lookup Table'!A:A, 'Item Lookup Table'!D:D, " "))</f>
        <v/>
      </c>
      <c r="J110" s="60" t="b">
        <v>0</v>
      </c>
      <c r="K110" s="60" t="b">
        <v>0</v>
      </c>
      <c r="L110" s="60" t="b">
        <v>0</v>
      </c>
      <c r="M110" s="60" t="b">
        <v>0</v>
      </c>
      <c r="N110" s="60" t="b">
        <v>0</v>
      </c>
      <c r="O110" s="60" t="b">
        <v>0</v>
      </c>
      <c r="P110" s="60" t="b">
        <v>0</v>
      </c>
      <c r="Q110" s="60" t="b">
        <v>0</v>
      </c>
      <c r="S110" s="43"/>
      <c r="T110" s="43"/>
      <c r="U110" s="43"/>
      <c r="V11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1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1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1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1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11" spans="1:26" ht="18.75" customHeight="1" x14ac:dyDescent="0.25">
      <c r="A111" t="str">
        <f>IF('AWP Estimate_DATE'!A99="","",'AWP Estimate_DATE'!A99)</f>
        <v/>
      </c>
      <c r="B111" t="str">
        <f>IF('AWP Estimate_DATE'!B99="","",'AWP Estimate_DATE'!B99)</f>
        <v/>
      </c>
      <c r="C111" t="str">
        <f>IF('AWP Estimate_DATE'!C99="","",'AWP Estimate_DATE'!C99)</f>
        <v/>
      </c>
      <c r="D111" t="str">
        <f>IF('AWP Estimate_DATE'!D99="","",'AWP Estimate_DATE'!D99)</f>
        <v/>
      </c>
      <c r="E111" t="str">
        <f>IF('AWP Estimate_DATE'!E99="","",'AWP Estimate_DATE'!E99)</f>
        <v/>
      </c>
      <c r="F111" t="str">
        <f>IF('AWP Estimate_DATE'!F99="","",'AWP Estimate_DATE'!F99)</f>
        <v/>
      </c>
      <c r="G111" t="str">
        <f>IF('AWP Estimate_DATE'!G99="","",'AWP Estimate_DATE'!G99)</f>
        <v/>
      </c>
      <c r="H111" t="str">
        <f>IF('AWP Estimate_DATE'!H99="","",'AWP Estimate_DATE'!H99)</f>
        <v/>
      </c>
      <c r="I111" s="41" t="str">
        <f>IF(Sheet156[[#This Row],[Item Number]]="", "", _xlfn.XLOOKUP(Sheet156[[#This Row],[Item Number]], 'Item Lookup Table'!A:A, 'Item Lookup Table'!D:D, " "))</f>
        <v/>
      </c>
      <c r="J111" s="60" t="b">
        <v>0</v>
      </c>
      <c r="K111" s="60" t="b">
        <v>0</v>
      </c>
      <c r="L111" s="60" t="b">
        <v>0</v>
      </c>
      <c r="M111" s="60" t="b">
        <v>0</v>
      </c>
      <c r="N111" s="60" t="b">
        <v>0</v>
      </c>
      <c r="O111" s="60" t="b">
        <v>0</v>
      </c>
      <c r="P111" s="60" t="b">
        <v>0</v>
      </c>
      <c r="Q111" s="60" t="b">
        <v>0</v>
      </c>
      <c r="S111" s="43"/>
      <c r="T111" s="43"/>
      <c r="U111" s="43"/>
      <c r="V11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1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1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1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1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12" spans="1:26" ht="18.75" customHeight="1" x14ac:dyDescent="0.25">
      <c r="A112" t="str">
        <f>IF('AWP Estimate_DATE'!A100="","",'AWP Estimate_DATE'!A100)</f>
        <v/>
      </c>
      <c r="B112" t="str">
        <f>IF('AWP Estimate_DATE'!B100="","",'AWP Estimate_DATE'!B100)</f>
        <v/>
      </c>
      <c r="C112" t="str">
        <f>IF('AWP Estimate_DATE'!C100="","",'AWP Estimate_DATE'!C100)</f>
        <v/>
      </c>
      <c r="D112" t="str">
        <f>IF('AWP Estimate_DATE'!D100="","",'AWP Estimate_DATE'!D100)</f>
        <v/>
      </c>
      <c r="E112" t="str">
        <f>IF('AWP Estimate_DATE'!E100="","",'AWP Estimate_DATE'!E100)</f>
        <v/>
      </c>
      <c r="F112" t="str">
        <f>IF('AWP Estimate_DATE'!F100="","",'AWP Estimate_DATE'!F100)</f>
        <v/>
      </c>
      <c r="G112" t="str">
        <f>IF('AWP Estimate_DATE'!G100="","",'AWP Estimate_DATE'!G100)</f>
        <v/>
      </c>
      <c r="H112" t="str">
        <f>IF('AWP Estimate_DATE'!H100="","",'AWP Estimate_DATE'!H100)</f>
        <v/>
      </c>
      <c r="I112" s="41" t="str">
        <f>IF(Sheet156[[#This Row],[Item Number]]="", "", _xlfn.XLOOKUP(Sheet156[[#This Row],[Item Number]], 'Item Lookup Table'!A:A, 'Item Lookup Table'!D:D, " "))</f>
        <v/>
      </c>
      <c r="J112" s="60" t="b">
        <v>0</v>
      </c>
      <c r="K112" s="60" t="b">
        <v>0</v>
      </c>
      <c r="L112" s="60" t="b">
        <v>0</v>
      </c>
      <c r="M112" s="60" t="b">
        <v>0</v>
      </c>
      <c r="N112" s="60" t="b">
        <v>0</v>
      </c>
      <c r="O112" s="60" t="b">
        <v>0</v>
      </c>
      <c r="P112" s="60" t="b">
        <v>0</v>
      </c>
      <c r="Q112" s="60" t="b">
        <v>0</v>
      </c>
      <c r="S112" s="43"/>
      <c r="T112" s="43"/>
      <c r="U112" s="43"/>
      <c r="V11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1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1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1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1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13" spans="1:26" ht="18.75" customHeight="1" x14ac:dyDescent="0.25">
      <c r="A113" t="str">
        <f>IF('AWP Estimate_DATE'!A101="","",'AWP Estimate_DATE'!A101)</f>
        <v/>
      </c>
      <c r="B113" t="str">
        <f>IF('AWP Estimate_DATE'!B101="","",'AWP Estimate_DATE'!B101)</f>
        <v/>
      </c>
      <c r="C113" t="str">
        <f>IF('AWP Estimate_DATE'!C101="","",'AWP Estimate_DATE'!C101)</f>
        <v/>
      </c>
      <c r="D113" t="str">
        <f>IF('AWP Estimate_DATE'!D101="","",'AWP Estimate_DATE'!D101)</f>
        <v/>
      </c>
      <c r="E113" t="str">
        <f>IF('AWP Estimate_DATE'!E101="","",'AWP Estimate_DATE'!E101)</f>
        <v/>
      </c>
      <c r="F113" t="str">
        <f>IF('AWP Estimate_DATE'!F101="","",'AWP Estimate_DATE'!F101)</f>
        <v/>
      </c>
      <c r="G113" t="str">
        <f>IF('AWP Estimate_DATE'!G101="","",'AWP Estimate_DATE'!G101)</f>
        <v/>
      </c>
      <c r="H113" t="str">
        <f>IF('AWP Estimate_DATE'!H101="","",'AWP Estimate_DATE'!H101)</f>
        <v/>
      </c>
      <c r="I113" s="41" t="str">
        <f>IF(Sheet156[[#This Row],[Item Number]]="", "", _xlfn.XLOOKUP(Sheet156[[#This Row],[Item Number]], 'Item Lookup Table'!A:A, 'Item Lookup Table'!D:D, " "))</f>
        <v/>
      </c>
      <c r="J113" s="60" t="b">
        <v>0</v>
      </c>
      <c r="K113" s="60" t="b">
        <v>0</v>
      </c>
      <c r="L113" s="60" t="b">
        <v>0</v>
      </c>
      <c r="M113" s="60" t="b">
        <v>0</v>
      </c>
      <c r="N113" s="60" t="b">
        <v>0</v>
      </c>
      <c r="O113" s="60" t="b">
        <v>0</v>
      </c>
      <c r="P113" s="60" t="b">
        <v>0</v>
      </c>
      <c r="Q113" s="60" t="b">
        <v>0</v>
      </c>
      <c r="S113" s="43"/>
      <c r="T113" s="43"/>
      <c r="U113" s="43"/>
      <c r="V11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1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1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1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1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14" spans="1:26" ht="18.75" customHeight="1" x14ac:dyDescent="0.25">
      <c r="A114" t="str">
        <f>IF('AWP Estimate_DATE'!A102="","",'AWP Estimate_DATE'!A102)</f>
        <v/>
      </c>
      <c r="B114" t="str">
        <f>IF('AWP Estimate_DATE'!B102="","",'AWP Estimate_DATE'!B102)</f>
        <v/>
      </c>
      <c r="C114" t="str">
        <f>IF('AWP Estimate_DATE'!C102="","",'AWP Estimate_DATE'!C102)</f>
        <v/>
      </c>
      <c r="D114" t="str">
        <f>IF('AWP Estimate_DATE'!D102="","",'AWP Estimate_DATE'!D102)</f>
        <v/>
      </c>
      <c r="E114" t="str">
        <f>IF('AWP Estimate_DATE'!E102="","",'AWP Estimate_DATE'!E102)</f>
        <v/>
      </c>
      <c r="F114" t="str">
        <f>IF('AWP Estimate_DATE'!F102="","",'AWP Estimate_DATE'!F102)</f>
        <v/>
      </c>
      <c r="G114" t="str">
        <f>IF('AWP Estimate_DATE'!G102="","",'AWP Estimate_DATE'!G102)</f>
        <v/>
      </c>
      <c r="H114" t="str">
        <f>IF('AWP Estimate_DATE'!H102="","",'AWP Estimate_DATE'!H102)</f>
        <v/>
      </c>
      <c r="I114" s="41" t="str">
        <f>IF(Sheet156[[#This Row],[Item Number]]="", "", _xlfn.XLOOKUP(Sheet156[[#This Row],[Item Number]], 'Item Lookup Table'!A:A, 'Item Lookup Table'!D:D, " "))</f>
        <v/>
      </c>
      <c r="J114" s="60" t="b">
        <v>0</v>
      </c>
      <c r="K114" s="60" t="b">
        <v>0</v>
      </c>
      <c r="L114" s="60" t="b">
        <v>0</v>
      </c>
      <c r="M114" s="60" t="b">
        <v>0</v>
      </c>
      <c r="N114" s="60" t="b">
        <v>0</v>
      </c>
      <c r="O114" s="60" t="b">
        <v>0</v>
      </c>
      <c r="P114" s="60" t="b">
        <v>0</v>
      </c>
      <c r="Q114" s="60" t="b">
        <v>0</v>
      </c>
      <c r="S114" s="43"/>
      <c r="T114" s="43"/>
      <c r="U114" s="43"/>
      <c r="V11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1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1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1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1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15" spans="1:26" ht="18.75" customHeight="1" x14ac:dyDescent="0.25">
      <c r="A115" t="str">
        <f>IF('AWP Estimate_DATE'!A103="","",'AWP Estimate_DATE'!A103)</f>
        <v/>
      </c>
      <c r="B115" t="str">
        <f>IF('AWP Estimate_DATE'!B103="","",'AWP Estimate_DATE'!B103)</f>
        <v/>
      </c>
      <c r="C115" t="str">
        <f>IF('AWP Estimate_DATE'!C103="","",'AWP Estimate_DATE'!C103)</f>
        <v/>
      </c>
      <c r="D115" t="str">
        <f>IF('AWP Estimate_DATE'!D103="","",'AWP Estimate_DATE'!D103)</f>
        <v/>
      </c>
      <c r="E115" t="str">
        <f>IF('AWP Estimate_DATE'!E103="","",'AWP Estimate_DATE'!E103)</f>
        <v/>
      </c>
      <c r="F115" t="str">
        <f>IF('AWP Estimate_DATE'!F103="","",'AWP Estimate_DATE'!F103)</f>
        <v/>
      </c>
      <c r="G115" t="str">
        <f>IF('AWP Estimate_DATE'!G103="","",'AWP Estimate_DATE'!G103)</f>
        <v/>
      </c>
      <c r="H115" t="str">
        <f>IF('AWP Estimate_DATE'!H103="","",'AWP Estimate_DATE'!H103)</f>
        <v/>
      </c>
      <c r="I115" s="41" t="str">
        <f>IF(Sheet156[[#This Row],[Item Number]]="", "", _xlfn.XLOOKUP(Sheet156[[#This Row],[Item Number]], 'Item Lookup Table'!A:A, 'Item Lookup Table'!D:D, " "))</f>
        <v/>
      </c>
      <c r="J115" s="60" t="b">
        <v>0</v>
      </c>
      <c r="K115" s="60" t="b">
        <v>0</v>
      </c>
      <c r="L115" s="60" t="b">
        <v>0</v>
      </c>
      <c r="M115" s="60" t="b">
        <v>0</v>
      </c>
      <c r="N115" s="60" t="b">
        <v>0</v>
      </c>
      <c r="O115" s="60" t="b">
        <v>0</v>
      </c>
      <c r="P115" s="60" t="b">
        <v>0</v>
      </c>
      <c r="Q115" s="60" t="b">
        <v>0</v>
      </c>
      <c r="S115" s="43"/>
      <c r="T115" s="43"/>
      <c r="U115" s="43"/>
      <c r="V11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1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1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1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1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16" spans="1:26" ht="18.75" customHeight="1" x14ac:dyDescent="0.25">
      <c r="A116" t="str">
        <f>IF('AWP Estimate_DATE'!A104="","",'AWP Estimate_DATE'!A104)</f>
        <v/>
      </c>
      <c r="B116" t="str">
        <f>IF('AWP Estimate_DATE'!B104="","",'AWP Estimate_DATE'!B104)</f>
        <v/>
      </c>
      <c r="C116" t="str">
        <f>IF('AWP Estimate_DATE'!C104="","",'AWP Estimate_DATE'!C104)</f>
        <v/>
      </c>
      <c r="D116" t="str">
        <f>IF('AWP Estimate_DATE'!D104="","",'AWP Estimate_DATE'!D104)</f>
        <v/>
      </c>
      <c r="E116" t="str">
        <f>IF('AWP Estimate_DATE'!E104="","",'AWP Estimate_DATE'!E104)</f>
        <v/>
      </c>
      <c r="F116" t="str">
        <f>IF('AWP Estimate_DATE'!F104="","",'AWP Estimate_DATE'!F104)</f>
        <v/>
      </c>
      <c r="G116" t="str">
        <f>IF('AWP Estimate_DATE'!G104="","",'AWP Estimate_DATE'!G104)</f>
        <v/>
      </c>
      <c r="H116" t="str">
        <f>IF('AWP Estimate_DATE'!H104="","",'AWP Estimate_DATE'!H104)</f>
        <v/>
      </c>
      <c r="I116" s="41" t="str">
        <f>IF(Sheet156[[#This Row],[Item Number]]="", "", _xlfn.XLOOKUP(Sheet156[[#This Row],[Item Number]], 'Item Lookup Table'!A:A, 'Item Lookup Table'!D:D, " "))</f>
        <v/>
      </c>
      <c r="J116" s="60" t="b">
        <v>0</v>
      </c>
      <c r="K116" s="60" t="b">
        <v>0</v>
      </c>
      <c r="L116" s="60" t="b">
        <v>0</v>
      </c>
      <c r="M116" s="60" t="b">
        <v>0</v>
      </c>
      <c r="N116" s="60" t="b">
        <v>0</v>
      </c>
      <c r="O116" s="60" t="b">
        <v>0</v>
      </c>
      <c r="P116" s="60" t="b">
        <v>0</v>
      </c>
      <c r="Q116" s="60" t="b">
        <v>0</v>
      </c>
      <c r="S116" s="43"/>
      <c r="T116" s="43"/>
      <c r="U116" s="43"/>
      <c r="V11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1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1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1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1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17" spans="1:26" ht="18.75" customHeight="1" x14ac:dyDescent="0.25">
      <c r="A117" t="str">
        <f>IF('AWP Estimate_DATE'!A105="","",'AWP Estimate_DATE'!A105)</f>
        <v/>
      </c>
      <c r="B117" t="str">
        <f>IF('AWP Estimate_DATE'!B105="","",'AWP Estimate_DATE'!B105)</f>
        <v/>
      </c>
      <c r="C117" t="str">
        <f>IF('AWP Estimate_DATE'!C105="","",'AWP Estimate_DATE'!C105)</f>
        <v/>
      </c>
      <c r="D117" t="str">
        <f>IF('AWP Estimate_DATE'!D105="","",'AWP Estimate_DATE'!D105)</f>
        <v/>
      </c>
      <c r="E117" t="str">
        <f>IF('AWP Estimate_DATE'!E105="","",'AWP Estimate_DATE'!E105)</f>
        <v/>
      </c>
      <c r="F117" t="str">
        <f>IF('AWP Estimate_DATE'!F105="","",'AWP Estimate_DATE'!F105)</f>
        <v/>
      </c>
      <c r="G117" t="str">
        <f>IF('AWP Estimate_DATE'!G105="","",'AWP Estimate_DATE'!G105)</f>
        <v/>
      </c>
      <c r="H117" t="str">
        <f>IF('AWP Estimate_DATE'!H105="","",'AWP Estimate_DATE'!H105)</f>
        <v/>
      </c>
      <c r="I117" s="41" t="str">
        <f>IF(Sheet156[[#This Row],[Item Number]]="", "", _xlfn.XLOOKUP(Sheet156[[#This Row],[Item Number]], 'Item Lookup Table'!A:A, 'Item Lookup Table'!D:D, " "))</f>
        <v/>
      </c>
      <c r="J117" s="60" t="b">
        <v>0</v>
      </c>
      <c r="K117" s="60" t="b">
        <v>0</v>
      </c>
      <c r="L117" s="60" t="b">
        <v>0</v>
      </c>
      <c r="M117" s="60" t="b">
        <v>0</v>
      </c>
      <c r="N117" s="60" t="b">
        <v>0</v>
      </c>
      <c r="O117" s="60" t="b">
        <v>0</v>
      </c>
      <c r="P117" s="60" t="b">
        <v>0</v>
      </c>
      <c r="Q117" s="60" t="b">
        <v>0</v>
      </c>
      <c r="S117" s="43"/>
      <c r="T117" s="43"/>
      <c r="U117" s="43"/>
      <c r="V11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1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1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1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1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18" spans="1:26" ht="18.75" customHeight="1" x14ac:dyDescent="0.25">
      <c r="A118" t="str">
        <f>IF('AWP Estimate_DATE'!A106="","",'AWP Estimate_DATE'!A106)</f>
        <v/>
      </c>
      <c r="B118" t="str">
        <f>IF('AWP Estimate_DATE'!B106="","",'AWP Estimate_DATE'!B106)</f>
        <v/>
      </c>
      <c r="C118" t="str">
        <f>IF('AWP Estimate_DATE'!C106="","",'AWP Estimate_DATE'!C106)</f>
        <v/>
      </c>
      <c r="D118" t="str">
        <f>IF('AWP Estimate_DATE'!D106="","",'AWP Estimate_DATE'!D106)</f>
        <v/>
      </c>
      <c r="E118" t="str">
        <f>IF('AWP Estimate_DATE'!E106="","",'AWP Estimate_DATE'!E106)</f>
        <v/>
      </c>
      <c r="F118" t="str">
        <f>IF('AWP Estimate_DATE'!F106="","",'AWP Estimate_DATE'!F106)</f>
        <v/>
      </c>
      <c r="G118" t="str">
        <f>IF('AWP Estimate_DATE'!G106="","",'AWP Estimate_DATE'!G106)</f>
        <v/>
      </c>
      <c r="H118" t="str">
        <f>IF('AWP Estimate_DATE'!H106="","",'AWP Estimate_DATE'!H106)</f>
        <v/>
      </c>
      <c r="I118" s="41" t="str">
        <f>IF(Sheet156[[#This Row],[Item Number]]="", "", _xlfn.XLOOKUP(Sheet156[[#This Row],[Item Number]], 'Item Lookup Table'!A:A, 'Item Lookup Table'!D:D, " "))</f>
        <v/>
      </c>
      <c r="J118" s="60" t="b">
        <v>0</v>
      </c>
      <c r="K118" s="60" t="b">
        <v>0</v>
      </c>
      <c r="L118" s="60" t="b">
        <v>0</v>
      </c>
      <c r="M118" s="60" t="b">
        <v>0</v>
      </c>
      <c r="N118" s="60" t="b">
        <v>0</v>
      </c>
      <c r="O118" s="60" t="b">
        <v>0</v>
      </c>
      <c r="P118" s="60" t="b">
        <v>0</v>
      </c>
      <c r="Q118" s="60" t="b">
        <v>0</v>
      </c>
      <c r="S118" s="43"/>
      <c r="T118" s="43"/>
      <c r="U118" s="43"/>
      <c r="V11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1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1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1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1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19" spans="1:26" ht="18.75" customHeight="1" x14ac:dyDescent="0.25">
      <c r="A119" t="str">
        <f>IF('AWP Estimate_DATE'!A107="","",'AWP Estimate_DATE'!A107)</f>
        <v/>
      </c>
      <c r="B119" t="str">
        <f>IF('AWP Estimate_DATE'!B107="","",'AWP Estimate_DATE'!B107)</f>
        <v/>
      </c>
      <c r="C119" t="str">
        <f>IF('AWP Estimate_DATE'!C107="","",'AWP Estimate_DATE'!C107)</f>
        <v/>
      </c>
      <c r="D119" t="str">
        <f>IF('AWP Estimate_DATE'!D107="","",'AWP Estimate_DATE'!D107)</f>
        <v/>
      </c>
      <c r="E119" t="str">
        <f>IF('AWP Estimate_DATE'!E107="","",'AWP Estimate_DATE'!E107)</f>
        <v/>
      </c>
      <c r="F119" t="str">
        <f>IF('AWP Estimate_DATE'!F107="","",'AWP Estimate_DATE'!F107)</f>
        <v/>
      </c>
      <c r="G119" t="str">
        <f>IF('AWP Estimate_DATE'!G107="","",'AWP Estimate_DATE'!G107)</f>
        <v/>
      </c>
      <c r="H119" t="str">
        <f>IF('AWP Estimate_DATE'!H107="","",'AWP Estimate_DATE'!H107)</f>
        <v/>
      </c>
      <c r="I119" s="41" t="str">
        <f>IF(Sheet156[[#This Row],[Item Number]]="", "", _xlfn.XLOOKUP(Sheet156[[#This Row],[Item Number]], 'Item Lookup Table'!A:A, 'Item Lookup Table'!D:D, " "))</f>
        <v/>
      </c>
      <c r="J119" s="60" t="b">
        <v>0</v>
      </c>
      <c r="K119" s="60" t="b">
        <v>0</v>
      </c>
      <c r="L119" s="60" t="b">
        <v>0</v>
      </c>
      <c r="M119" s="60" t="b">
        <v>0</v>
      </c>
      <c r="N119" s="60" t="b">
        <v>0</v>
      </c>
      <c r="O119" s="60" t="b">
        <v>0</v>
      </c>
      <c r="P119" s="60" t="b">
        <v>0</v>
      </c>
      <c r="Q119" s="60" t="b">
        <v>0</v>
      </c>
      <c r="S119" s="43"/>
      <c r="T119" s="43"/>
      <c r="U119" s="43"/>
      <c r="V11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1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1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1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1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20" spans="1:26" ht="18.75" customHeight="1" x14ac:dyDescent="0.25">
      <c r="A120" t="str">
        <f>IF('AWP Estimate_DATE'!A108="","",'AWP Estimate_DATE'!A108)</f>
        <v/>
      </c>
      <c r="B120" t="str">
        <f>IF('AWP Estimate_DATE'!B108="","",'AWP Estimate_DATE'!B108)</f>
        <v/>
      </c>
      <c r="C120" t="str">
        <f>IF('AWP Estimate_DATE'!C108="","",'AWP Estimate_DATE'!C108)</f>
        <v/>
      </c>
      <c r="D120" t="str">
        <f>IF('AWP Estimate_DATE'!D108="","",'AWP Estimate_DATE'!D108)</f>
        <v/>
      </c>
      <c r="E120" t="str">
        <f>IF('AWP Estimate_DATE'!E108="","",'AWP Estimate_DATE'!E108)</f>
        <v/>
      </c>
      <c r="F120" t="str">
        <f>IF('AWP Estimate_DATE'!F108="","",'AWP Estimate_DATE'!F108)</f>
        <v/>
      </c>
      <c r="G120" t="str">
        <f>IF('AWP Estimate_DATE'!G108="","",'AWP Estimate_DATE'!G108)</f>
        <v/>
      </c>
      <c r="H120" t="str">
        <f>IF('AWP Estimate_DATE'!H108="","",'AWP Estimate_DATE'!H108)</f>
        <v/>
      </c>
      <c r="I120" s="41" t="str">
        <f>IF(Sheet156[[#This Row],[Item Number]]="", "", _xlfn.XLOOKUP(Sheet156[[#This Row],[Item Number]], 'Item Lookup Table'!A:A, 'Item Lookup Table'!D:D, " "))</f>
        <v/>
      </c>
      <c r="J120" s="60" t="b">
        <v>0</v>
      </c>
      <c r="K120" s="60" t="b">
        <v>0</v>
      </c>
      <c r="L120" s="60" t="b">
        <v>0</v>
      </c>
      <c r="M120" s="60" t="b">
        <v>0</v>
      </c>
      <c r="N120" s="60" t="b">
        <v>0</v>
      </c>
      <c r="O120" s="60" t="b">
        <v>0</v>
      </c>
      <c r="P120" s="60" t="b">
        <v>0</v>
      </c>
      <c r="Q120" s="60" t="b">
        <v>0</v>
      </c>
      <c r="S120" s="43"/>
      <c r="T120" s="43"/>
      <c r="U120" s="43"/>
      <c r="V12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2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2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2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2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21" spans="1:26" ht="18.75" customHeight="1" x14ac:dyDescent="0.25">
      <c r="A121" t="str">
        <f>IF('AWP Estimate_DATE'!A109="","",'AWP Estimate_DATE'!A109)</f>
        <v/>
      </c>
      <c r="B121" t="str">
        <f>IF('AWP Estimate_DATE'!B109="","",'AWP Estimate_DATE'!B109)</f>
        <v/>
      </c>
      <c r="C121" t="str">
        <f>IF('AWP Estimate_DATE'!C109="","",'AWP Estimate_DATE'!C109)</f>
        <v/>
      </c>
      <c r="D121" t="str">
        <f>IF('AWP Estimate_DATE'!D109="","",'AWP Estimate_DATE'!D109)</f>
        <v/>
      </c>
      <c r="E121" t="str">
        <f>IF('AWP Estimate_DATE'!E109="","",'AWP Estimate_DATE'!E109)</f>
        <v/>
      </c>
      <c r="F121" t="str">
        <f>IF('AWP Estimate_DATE'!F109="","",'AWP Estimate_DATE'!F109)</f>
        <v/>
      </c>
      <c r="G121" t="str">
        <f>IF('AWP Estimate_DATE'!G109="","",'AWP Estimate_DATE'!G109)</f>
        <v/>
      </c>
      <c r="H121" t="str">
        <f>IF('AWP Estimate_DATE'!H109="","",'AWP Estimate_DATE'!H109)</f>
        <v/>
      </c>
      <c r="I121" s="41" t="str">
        <f>IF(Sheet156[[#This Row],[Item Number]]="", "", _xlfn.XLOOKUP(Sheet156[[#This Row],[Item Number]], 'Item Lookup Table'!A:A, 'Item Lookup Table'!D:D, " "))</f>
        <v/>
      </c>
      <c r="J121" s="60" t="b">
        <v>0</v>
      </c>
      <c r="K121" s="60" t="b">
        <v>0</v>
      </c>
      <c r="L121" s="60" t="b">
        <v>0</v>
      </c>
      <c r="M121" s="60" t="b">
        <v>0</v>
      </c>
      <c r="N121" s="60" t="b">
        <v>0</v>
      </c>
      <c r="O121" s="60" t="b">
        <v>0</v>
      </c>
      <c r="P121" s="60" t="b">
        <v>0</v>
      </c>
      <c r="Q121" s="60" t="b">
        <v>0</v>
      </c>
      <c r="S121" s="43"/>
      <c r="T121" s="43"/>
      <c r="U121" s="43"/>
      <c r="V12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2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2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2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2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22" spans="1:26" ht="18.75" customHeight="1" x14ac:dyDescent="0.25">
      <c r="A122" t="str">
        <f>IF('AWP Estimate_DATE'!A110="","",'AWP Estimate_DATE'!A110)</f>
        <v/>
      </c>
      <c r="B122" t="str">
        <f>IF('AWP Estimate_DATE'!B110="","",'AWP Estimate_DATE'!B110)</f>
        <v/>
      </c>
      <c r="C122" t="str">
        <f>IF('AWP Estimate_DATE'!C110="","",'AWP Estimate_DATE'!C110)</f>
        <v/>
      </c>
      <c r="D122" t="str">
        <f>IF('AWP Estimate_DATE'!D110="","",'AWP Estimate_DATE'!D110)</f>
        <v/>
      </c>
      <c r="E122" t="str">
        <f>IF('AWP Estimate_DATE'!E110="","",'AWP Estimate_DATE'!E110)</f>
        <v/>
      </c>
      <c r="F122" t="str">
        <f>IF('AWP Estimate_DATE'!F110="","",'AWP Estimate_DATE'!F110)</f>
        <v/>
      </c>
      <c r="G122" t="str">
        <f>IF('AWP Estimate_DATE'!G110="","",'AWP Estimate_DATE'!G110)</f>
        <v/>
      </c>
      <c r="H122" t="str">
        <f>IF('AWP Estimate_DATE'!H110="","",'AWP Estimate_DATE'!H110)</f>
        <v/>
      </c>
      <c r="I122" s="41" t="str">
        <f>IF(Sheet156[[#This Row],[Item Number]]="", "", _xlfn.XLOOKUP(Sheet156[[#This Row],[Item Number]], 'Item Lookup Table'!A:A, 'Item Lookup Table'!D:D, " "))</f>
        <v/>
      </c>
      <c r="J122" s="60" t="b">
        <v>0</v>
      </c>
      <c r="K122" s="60" t="b">
        <v>0</v>
      </c>
      <c r="L122" s="60" t="b">
        <v>0</v>
      </c>
      <c r="M122" s="60" t="b">
        <v>0</v>
      </c>
      <c r="N122" s="60" t="b">
        <v>0</v>
      </c>
      <c r="O122" s="60" t="b">
        <v>0</v>
      </c>
      <c r="P122" s="60" t="b">
        <v>0</v>
      </c>
      <c r="Q122" s="60" t="b">
        <v>0</v>
      </c>
      <c r="S122" s="43"/>
      <c r="T122" s="43"/>
      <c r="U122" s="43"/>
      <c r="V12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2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2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2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2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23" spans="1:26" ht="18.75" customHeight="1" x14ac:dyDescent="0.25">
      <c r="A123" t="str">
        <f>IF('AWP Estimate_DATE'!A111="","",'AWP Estimate_DATE'!A111)</f>
        <v/>
      </c>
      <c r="B123" t="str">
        <f>IF('AWP Estimate_DATE'!B111="","",'AWP Estimate_DATE'!B111)</f>
        <v/>
      </c>
      <c r="C123" t="str">
        <f>IF('AWP Estimate_DATE'!C111="","",'AWP Estimate_DATE'!C111)</f>
        <v/>
      </c>
      <c r="D123" t="str">
        <f>IF('AWP Estimate_DATE'!D111="","",'AWP Estimate_DATE'!D111)</f>
        <v/>
      </c>
      <c r="E123" t="str">
        <f>IF('AWP Estimate_DATE'!E111="","",'AWP Estimate_DATE'!E111)</f>
        <v/>
      </c>
      <c r="F123" t="str">
        <f>IF('AWP Estimate_DATE'!F111="","",'AWP Estimate_DATE'!F111)</f>
        <v/>
      </c>
      <c r="G123" t="str">
        <f>IF('AWP Estimate_DATE'!G111="","",'AWP Estimate_DATE'!G111)</f>
        <v/>
      </c>
      <c r="H123" t="str">
        <f>IF('AWP Estimate_DATE'!H111="","",'AWP Estimate_DATE'!H111)</f>
        <v/>
      </c>
      <c r="I123" s="41" t="str">
        <f>IF(Sheet156[[#This Row],[Item Number]]="", "", _xlfn.XLOOKUP(Sheet156[[#This Row],[Item Number]], 'Item Lookup Table'!A:A, 'Item Lookup Table'!D:D, " "))</f>
        <v/>
      </c>
      <c r="J123" s="60" t="b">
        <v>0</v>
      </c>
      <c r="K123" s="60" t="b">
        <v>0</v>
      </c>
      <c r="L123" s="60" t="b">
        <v>0</v>
      </c>
      <c r="M123" s="60" t="b">
        <v>0</v>
      </c>
      <c r="N123" s="60" t="b">
        <v>0</v>
      </c>
      <c r="O123" s="60" t="b">
        <v>0</v>
      </c>
      <c r="P123" s="60" t="b">
        <v>0</v>
      </c>
      <c r="Q123" s="60" t="b">
        <v>0</v>
      </c>
      <c r="S123" s="43"/>
      <c r="T123" s="43"/>
      <c r="U123" s="43"/>
      <c r="V12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2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2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2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2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24" spans="1:26" ht="18.75" customHeight="1" x14ac:dyDescent="0.25">
      <c r="A124" t="str">
        <f>IF('AWP Estimate_DATE'!A112="","",'AWP Estimate_DATE'!A112)</f>
        <v/>
      </c>
      <c r="B124" t="str">
        <f>IF('AWP Estimate_DATE'!B112="","",'AWP Estimate_DATE'!B112)</f>
        <v/>
      </c>
      <c r="C124" t="str">
        <f>IF('AWP Estimate_DATE'!C112="","",'AWP Estimate_DATE'!C112)</f>
        <v/>
      </c>
      <c r="D124" t="str">
        <f>IF('AWP Estimate_DATE'!D112="","",'AWP Estimate_DATE'!D112)</f>
        <v/>
      </c>
      <c r="E124" t="str">
        <f>IF('AWP Estimate_DATE'!E112="","",'AWP Estimate_DATE'!E112)</f>
        <v/>
      </c>
      <c r="F124" t="str">
        <f>IF('AWP Estimate_DATE'!F112="","",'AWP Estimate_DATE'!F112)</f>
        <v/>
      </c>
      <c r="G124" t="str">
        <f>IF('AWP Estimate_DATE'!G112="","",'AWP Estimate_DATE'!G112)</f>
        <v/>
      </c>
      <c r="H124" t="str">
        <f>IF('AWP Estimate_DATE'!H112="","",'AWP Estimate_DATE'!H112)</f>
        <v/>
      </c>
      <c r="I124" s="41" t="str">
        <f>IF(Sheet156[[#This Row],[Item Number]]="", "", _xlfn.XLOOKUP(Sheet156[[#This Row],[Item Number]], 'Item Lookup Table'!A:A, 'Item Lookup Table'!D:D, " "))</f>
        <v/>
      </c>
      <c r="J124" s="60" t="b">
        <v>0</v>
      </c>
      <c r="K124" s="60" t="b">
        <v>0</v>
      </c>
      <c r="L124" s="60" t="b">
        <v>0</v>
      </c>
      <c r="M124" s="60" t="b">
        <v>0</v>
      </c>
      <c r="N124" s="60" t="b">
        <v>0</v>
      </c>
      <c r="O124" s="60" t="b">
        <v>0</v>
      </c>
      <c r="P124" s="60" t="b">
        <v>0</v>
      </c>
      <c r="Q124" s="60" t="b">
        <v>0</v>
      </c>
      <c r="S124" s="43"/>
      <c r="T124" s="43"/>
      <c r="U124" s="43"/>
      <c r="V12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2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2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2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2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25" spans="1:26" ht="18.75" customHeight="1" x14ac:dyDescent="0.25">
      <c r="A125" t="str">
        <f>IF('AWP Estimate_DATE'!A113="","",'AWP Estimate_DATE'!A113)</f>
        <v/>
      </c>
      <c r="B125" t="str">
        <f>IF('AWP Estimate_DATE'!B113="","",'AWP Estimate_DATE'!B113)</f>
        <v/>
      </c>
      <c r="C125" t="str">
        <f>IF('AWP Estimate_DATE'!C113="","",'AWP Estimate_DATE'!C113)</f>
        <v/>
      </c>
      <c r="D125" t="str">
        <f>IF('AWP Estimate_DATE'!D113="","",'AWP Estimate_DATE'!D113)</f>
        <v/>
      </c>
      <c r="E125" t="str">
        <f>IF('AWP Estimate_DATE'!E113="","",'AWP Estimate_DATE'!E113)</f>
        <v/>
      </c>
      <c r="F125" t="str">
        <f>IF('AWP Estimate_DATE'!F113="","",'AWP Estimate_DATE'!F113)</f>
        <v/>
      </c>
      <c r="G125" t="str">
        <f>IF('AWP Estimate_DATE'!G113="","",'AWP Estimate_DATE'!G113)</f>
        <v/>
      </c>
      <c r="H125" t="str">
        <f>IF('AWP Estimate_DATE'!H113="","",'AWP Estimate_DATE'!H113)</f>
        <v/>
      </c>
      <c r="I125" s="41" t="str">
        <f>IF(Sheet156[[#This Row],[Item Number]]="", "", _xlfn.XLOOKUP(Sheet156[[#This Row],[Item Number]], 'Item Lookup Table'!A:A, 'Item Lookup Table'!D:D, " "))</f>
        <v/>
      </c>
      <c r="J125" s="60" t="b">
        <v>0</v>
      </c>
      <c r="K125" s="60" t="b">
        <v>0</v>
      </c>
      <c r="L125" s="60" t="b">
        <v>0</v>
      </c>
      <c r="M125" s="60" t="b">
        <v>0</v>
      </c>
      <c r="N125" s="60" t="b">
        <v>0</v>
      </c>
      <c r="O125" s="60" t="b">
        <v>0</v>
      </c>
      <c r="P125" s="60" t="b">
        <v>0</v>
      </c>
      <c r="Q125" s="60" t="b">
        <v>0</v>
      </c>
      <c r="S125" s="43"/>
      <c r="T125" s="43"/>
      <c r="U125" s="43"/>
      <c r="V12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2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2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2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2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26" spans="1:26" ht="18.75" customHeight="1" x14ac:dyDescent="0.25">
      <c r="A126" t="str">
        <f>IF('AWP Estimate_DATE'!A114="","",'AWP Estimate_DATE'!A114)</f>
        <v/>
      </c>
      <c r="B126" t="str">
        <f>IF('AWP Estimate_DATE'!B114="","",'AWP Estimate_DATE'!B114)</f>
        <v/>
      </c>
      <c r="C126" t="str">
        <f>IF('AWP Estimate_DATE'!C114="","",'AWP Estimate_DATE'!C114)</f>
        <v/>
      </c>
      <c r="D126" t="str">
        <f>IF('AWP Estimate_DATE'!D114="","",'AWP Estimate_DATE'!D114)</f>
        <v/>
      </c>
      <c r="E126" t="str">
        <f>IF('AWP Estimate_DATE'!E114="","",'AWP Estimate_DATE'!E114)</f>
        <v/>
      </c>
      <c r="F126" t="str">
        <f>IF('AWP Estimate_DATE'!F114="","",'AWP Estimate_DATE'!F114)</f>
        <v/>
      </c>
      <c r="G126" t="str">
        <f>IF('AWP Estimate_DATE'!G114="","",'AWP Estimate_DATE'!G114)</f>
        <v/>
      </c>
      <c r="H126" t="str">
        <f>IF('AWP Estimate_DATE'!H114="","",'AWP Estimate_DATE'!H114)</f>
        <v/>
      </c>
      <c r="I126" s="41" t="str">
        <f>IF(Sheet156[[#This Row],[Item Number]]="", "", _xlfn.XLOOKUP(Sheet156[[#This Row],[Item Number]], 'Item Lookup Table'!A:A, 'Item Lookup Table'!D:D, " "))</f>
        <v/>
      </c>
      <c r="J126" s="60" t="b">
        <v>0</v>
      </c>
      <c r="K126" s="60" t="b">
        <v>0</v>
      </c>
      <c r="L126" s="60" t="b">
        <v>0</v>
      </c>
      <c r="M126" s="60" t="b">
        <v>0</v>
      </c>
      <c r="N126" s="60" t="b">
        <v>0</v>
      </c>
      <c r="O126" s="60" t="b">
        <v>0</v>
      </c>
      <c r="P126" s="60" t="b">
        <v>0</v>
      </c>
      <c r="Q126" s="60" t="b">
        <v>0</v>
      </c>
      <c r="S126" s="43"/>
      <c r="T126" s="43"/>
      <c r="U126" s="43"/>
      <c r="V12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2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2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2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2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27" spans="1:26" ht="18.75" customHeight="1" x14ac:dyDescent="0.25">
      <c r="A127" t="str">
        <f>IF('AWP Estimate_DATE'!A115="","",'AWP Estimate_DATE'!A115)</f>
        <v/>
      </c>
      <c r="B127" t="str">
        <f>IF('AWP Estimate_DATE'!B115="","",'AWP Estimate_DATE'!B115)</f>
        <v/>
      </c>
      <c r="C127" t="str">
        <f>IF('AWP Estimate_DATE'!C115="","",'AWP Estimate_DATE'!C115)</f>
        <v/>
      </c>
      <c r="D127" t="str">
        <f>IF('AWP Estimate_DATE'!D115="","",'AWP Estimate_DATE'!D115)</f>
        <v/>
      </c>
      <c r="E127" t="str">
        <f>IF('AWP Estimate_DATE'!E115="","",'AWP Estimate_DATE'!E115)</f>
        <v/>
      </c>
      <c r="F127" t="str">
        <f>IF('AWP Estimate_DATE'!F115="","",'AWP Estimate_DATE'!F115)</f>
        <v/>
      </c>
      <c r="G127" t="str">
        <f>IF('AWP Estimate_DATE'!G115="","",'AWP Estimate_DATE'!G115)</f>
        <v/>
      </c>
      <c r="H127" t="str">
        <f>IF('AWP Estimate_DATE'!H115="","",'AWP Estimate_DATE'!H115)</f>
        <v/>
      </c>
      <c r="I127" s="41" t="str">
        <f>IF(Sheet156[[#This Row],[Item Number]]="", "", _xlfn.XLOOKUP(Sheet156[[#This Row],[Item Number]], 'Item Lookup Table'!A:A, 'Item Lookup Table'!D:D, " "))</f>
        <v/>
      </c>
      <c r="J127" s="60" t="b">
        <v>0</v>
      </c>
      <c r="K127" s="60" t="b">
        <v>0</v>
      </c>
      <c r="L127" s="60" t="b">
        <v>0</v>
      </c>
      <c r="M127" s="60" t="b">
        <v>0</v>
      </c>
      <c r="N127" s="60" t="b">
        <v>0</v>
      </c>
      <c r="O127" s="60" t="b">
        <v>0</v>
      </c>
      <c r="P127" s="60" t="b">
        <v>0</v>
      </c>
      <c r="Q127" s="60" t="b">
        <v>0</v>
      </c>
      <c r="S127" s="43"/>
      <c r="T127" s="43"/>
      <c r="U127" s="43"/>
      <c r="V12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2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2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2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2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28" spans="1:26" ht="18.75" customHeight="1" x14ac:dyDescent="0.25">
      <c r="A128" t="str">
        <f>IF('AWP Estimate_DATE'!A116="","",'AWP Estimate_DATE'!A116)</f>
        <v/>
      </c>
      <c r="B128" t="str">
        <f>IF('AWP Estimate_DATE'!B116="","",'AWP Estimate_DATE'!B116)</f>
        <v/>
      </c>
      <c r="C128" t="str">
        <f>IF('AWP Estimate_DATE'!C116="","",'AWP Estimate_DATE'!C116)</f>
        <v/>
      </c>
      <c r="D128" t="str">
        <f>IF('AWP Estimate_DATE'!D116="","",'AWP Estimate_DATE'!D116)</f>
        <v/>
      </c>
      <c r="E128" t="str">
        <f>IF('AWP Estimate_DATE'!E116="","",'AWP Estimate_DATE'!E116)</f>
        <v/>
      </c>
      <c r="F128" t="str">
        <f>IF('AWP Estimate_DATE'!F116="","",'AWP Estimate_DATE'!F116)</f>
        <v/>
      </c>
      <c r="G128" t="str">
        <f>IF('AWP Estimate_DATE'!G116="","",'AWP Estimate_DATE'!G116)</f>
        <v/>
      </c>
      <c r="H128" t="str">
        <f>IF('AWP Estimate_DATE'!H116="","",'AWP Estimate_DATE'!H116)</f>
        <v/>
      </c>
      <c r="I128" s="41" t="str">
        <f>IF(Sheet156[[#This Row],[Item Number]]="", "", _xlfn.XLOOKUP(Sheet156[[#This Row],[Item Number]], 'Item Lookup Table'!A:A, 'Item Lookup Table'!D:D, " "))</f>
        <v/>
      </c>
      <c r="J128" s="60" t="b">
        <v>0</v>
      </c>
      <c r="K128" s="60" t="b">
        <v>0</v>
      </c>
      <c r="L128" s="60" t="b">
        <v>0</v>
      </c>
      <c r="M128" s="60" t="b">
        <v>0</v>
      </c>
      <c r="N128" s="60" t="b">
        <v>0</v>
      </c>
      <c r="O128" s="60" t="b">
        <v>0</v>
      </c>
      <c r="P128" s="60" t="b">
        <v>0</v>
      </c>
      <c r="Q128" s="60" t="b">
        <v>0</v>
      </c>
      <c r="S128" s="43"/>
      <c r="T128" s="43"/>
      <c r="U128" s="43"/>
      <c r="V12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2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2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2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2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29" spans="1:26" ht="18.75" customHeight="1" x14ac:dyDescent="0.25">
      <c r="A129" t="str">
        <f>IF('AWP Estimate_DATE'!A117="","",'AWP Estimate_DATE'!A117)</f>
        <v/>
      </c>
      <c r="B129" t="str">
        <f>IF('AWP Estimate_DATE'!B117="","",'AWP Estimate_DATE'!B117)</f>
        <v/>
      </c>
      <c r="C129" t="str">
        <f>IF('AWP Estimate_DATE'!C117="","",'AWP Estimate_DATE'!C117)</f>
        <v/>
      </c>
      <c r="D129" t="str">
        <f>IF('AWP Estimate_DATE'!D117="","",'AWP Estimate_DATE'!D117)</f>
        <v/>
      </c>
      <c r="E129" t="str">
        <f>IF('AWP Estimate_DATE'!E117="","",'AWP Estimate_DATE'!E117)</f>
        <v/>
      </c>
      <c r="F129" t="str">
        <f>IF('AWP Estimate_DATE'!F117="","",'AWP Estimate_DATE'!F117)</f>
        <v/>
      </c>
      <c r="G129" t="str">
        <f>IF('AWP Estimate_DATE'!G117="","",'AWP Estimate_DATE'!G117)</f>
        <v/>
      </c>
      <c r="H129" t="str">
        <f>IF('AWP Estimate_DATE'!H117="","",'AWP Estimate_DATE'!H117)</f>
        <v/>
      </c>
      <c r="I129" s="41" t="str">
        <f>IF(Sheet156[[#This Row],[Item Number]]="", "", _xlfn.XLOOKUP(Sheet156[[#This Row],[Item Number]], 'Item Lookup Table'!A:A, 'Item Lookup Table'!D:D, " "))</f>
        <v/>
      </c>
      <c r="J129" s="60" t="b">
        <v>0</v>
      </c>
      <c r="K129" s="60" t="b">
        <v>0</v>
      </c>
      <c r="L129" s="60" t="b">
        <v>0</v>
      </c>
      <c r="M129" s="60" t="b">
        <v>0</v>
      </c>
      <c r="N129" s="60" t="b">
        <v>0</v>
      </c>
      <c r="O129" s="60" t="b">
        <v>0</v>
      </c>
      <c r="P129" s="60" t="b">
        <v>0</v>
      </c>
      <c r="Q129" s="60" t="b">
        <v>0</v>
      </c>
      <c r="S129" s="43"/>
      <c r="T129" s="43"/>
      <c r="U129" s="43"/>
      <c r="V12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2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2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2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2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30" spans="1:26" ht="18.75" customHeight="1" x14ac:dyDescent="0.25">
      <c r="A130" t="str">
        <f>IF('AWP Estimate_DATE'!A118="","",'AWP Estimate_DATE'!A118)</f>
        <v/>
      </c>
      <c r="B130" t="str">
        <f>IF('AWP Estimate_DATE'!B118="","",'AWP Estimate_DATE'!B118)</f>
        <v/>
      </c>
      <c r="C130" t="str">
        <f>IF('AWP Estimate_DATE'!C118="","",'AWP Estimate_DATE'!C118)</f>
        <v/>
      </c>
      <c r="D130" t="str">
        <f>IF('AWP Estimate_DATE'!D118="","",'AWP Estimate_DATE'!D118)</f>
        <v/>
      </c>
      <c r="E130" t="str">
        <f>IF('AWP Estimate_DATE'!E118="","",'AWP Estimate_DATE'!E118)</f>
        <v/>
      </c>
      <c r="F130" t="str">
        <f>IF('AWP Estimate_DATE'!F118="","",'AWP Estimate_DATE'!F118)</f>
        <v/>
      </c>
      <c r="G130" t="str">
        <f>IF('AWP Estimate_DATE'!G118="","",'AWP Estimate_DATE'!G118)</f>
        <v/>
      </c>
      <c r="H130" t="str">
        <f>IF('AWP Estimate_DATE'!H118="","",'AWP Estimate_DATE'!H118)</f>
        <v/>
      </c>
      <c r="I130" s="41" t="str">
        <f>IF(Sheet156[[#This Row],[Item Number]]="", "", _xlfn.XLOOKUP(Sheet156[[#This Row],[Item Number]], 'Item Lookup Table'!A:A, 'Item Lookup Table'!D:D, " "))</f>
        <v/>
      </c>
      <c r="J130" s="60" t="b">
        <v>0</v>
      </c>
      <c r="K130" s="60" t="b">
        <v>0</v>
      </c>
      <c r="L130" s="60" t="b">
        <v>0</v>
      </c>
      <c r="M130" s="60" t="b">
        <v>0</v>
      </c>
      <c r="N130" s="60" t="b">
        <v>0</v>
      </c>
      <c r="O130" s="60" t="b">
        <v>0</v>
      </c>
      <c r="P130" s="60" t="b">
        <v>0</v>
      </c>
      <c r="Q130" s="60" t="b">
        <v>0</v>
      </c>
      <c r="S130" s="43"/>
      <c r="T130" s="43"/>
      <c r="U130" s="43"/>
      <c r="V13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3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3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3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3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31" spans="1:26" ht="18.75" customHeight="1" x14ac:dyDescent="0.25">
      <c r="A131" t="str">
        <f>IF('AWP Estimate_DATE'!A119="","",'AWP Estimate_DATE'!A119)</f>
        <v/>
      </c>
      <c r="B131" t="str">
        <f>IF('AWP Estimate_DATE'!B119="","",'AWP Estimate_DATE'!B119)</f>
        <v/>
      </c>
      <c r="C131" t="str">
        <f>IF('AWP Estimate_DATE'!C119="","",'AWP Estimate_DATE'!C119)</f>
        <v/>
      </c>
      <c r="D131" t="str">
        <f>IF('AWP Estimate_DATE'!D119="","",'AWP Estimate_DATE'!D119)</f>
        <v/>
      </c>
      <c r="E131" t="str">
        <f>IF('AWP Estimate_DATE'!E119="","",'AWP Estimate_DATE'!E119)</f>
        <v/>
      </c>
      <c r="F131" t="str">
        <f>IF('AWP Estimate_DATE'!F119="","",'AWP Estimate_DATE'!F119)</f>
        <v/>
      </c>
      <c r="G131" t="str">
        <f>IF('AWP Estimate_DATE'!G119="","",'AWP Estimate_DATE'!G119)</f>
        <v/>
      </c>
      <c r="H131" t="str">
        <f>IF('AWP Estimate_DATE'!H119="","",'AWP Estimate_DATE'!H119)</f>
        <v/>
      </c>
      <c r="I131" s="41" t="str">
        <f>IF(Sheet156[[#This Row],[Item Number]]="", "", _xlfn.XLOOKUP(Sheet156[[#This Row],[Item Number]], 'Item Lookup Table'!A:A, 'Item Lookup Table'!D:D, " "))</f>
        <v/>
      </c>
      <c r="J131" s="60" t="b">
        <v>0</v>
      </c>
      <c r="K131" s="60" t="b">
        <v>0</v>
      </c>
      <c r="L131" s="60" t="b">
        <v>0</v>
      </c>
      <c r="M131" s="60" t="b">
        <v>0</v>
      </c>
      <c r="N131" s="60" t="b">
        <v>0</v>
      </c>
      <c r="O131" s="60" t="b">
        <v>0</v>
      </c>
      <c r="P131" s="60" t="b">
        <v>0</v>
      </c>
      <c r="Q131" s="60" t="b">
        <v>0</v>
      </c>
      <c r="S131" s="43"/>
      <c r="T131" s="43"/>
      <c r="U131" s="43"/>
      <c r="V13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3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3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3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3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32" spans="1:26" ht="18.75" customHeight="1" x14ac:dyDescent="0.25">
      <c r="A132" t="str">
        <f>IF('AWP Estimate_DATE'!A120="","",'AWP Estimate_DATE'!A120)</f>
        <v/>
      </c>
      <c r="B132" t="str">
        <f>IF('AWP Estimate_DATE'!B120="","",'AWP Estimate_DATE'!B120)</f>
        <v/>
      </c>
      <c r="C132" t="str">
        <f>IF('AWP Estimate_DATE'!C120="","",'AWP Estimate_DATE'!C120)</f>
        <v/>
      </c>
      <c r="D132" t="str">
        <f>IF('AWP Estimate_DATE'!D120="","",'AWP Estimate_DATE'!D120)</f>
        <v/>
      </c>
      <c r="E132" t="str">
        <f>IF('AWP Estimate_DATE'!E120="","",'AWP Estimate_DATE'!E120)</f>
        <v/>
      </c>
      <c r="F132" t="str">
        <f>IF('AWP Estimate_DATE'!F120="","",'AWP Estimate_DATE'!F120)</f>
        <v/>
      </c>
      <c r="G132" t="str">
        <f>IF('AWP Estimate_DATE'!G120="","",'AWP Estimate_DATE'!G120)</f>
        <v/>
      </c>
      <c r="H132" t="str">
        <f>IF('AWP Estimate_DATE'!H120="","",'AWP Estimate_DATE'!H120)</f>
        <v/>
      </c>
      <c r="I132" s="41" t="str">
        <f>IF(Sheet156[[#This Row],[Item Number]]="", "", _xlfn.XLOOKUP(Sheet156[[#This Row],[Item Number]], 'Item Lookup Table'!A:A, 'Item Lookup Table'!D:D, " "))</f>
        <v/>
      </c>
      <c r="J132" s="60" t="b">
        <v>0</v>
      </c>
      <c r="K132" s="60" t="b">
        <v>0</v>
      </c>
      <c r="L132" s="60" t="b">
        <v>0</v>
      </c>
      <c r="M132" s="60" t="b">
        <v>0</v>
      </c>
      <c r="N132" s="60" t="b">
        <v>0</v>
      </c>
      <c r="O132" s="60" t="b">
        <v>0</v>
      </c>
      <c r="P132" s="60" t="b">
        <v>0</v>
      </c>
      <c r="Q132" s="60" t="b">
        <v>0</v>
      </c>
      <c r="S132" s="43"/>
      <c r="T132" s="43"/>
      <c r="U132" s="43"/>
      <c r="V13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3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3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3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3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33" spans="1:26" ht="18.75" customHeight="1" x14ac:dyDescent="0.25">
      <c r="A133" t="str">
        <f>IF('AWP Estimate_DATE'!A121="","",'AWP Estimate_DATE'!A121)</f>
        <v/>
      </c>
      <c r="B133" t="str">
        <f>IF('AWP Estimate_DATE'!B121="","",'AWP Estimate_DATE'!B121)</f>
        <v/>
      </c>
      <c r="C133" t="str">
        <f>IF('AWP Estimate_DATE'!C121="","",'AWP Estimate_DATE'!C121)</f>
        <v/>
      </c>
      <c r="D133" t="str">
        <f>IF('AWP Estimate_DATE'!D121="","",'AWP Estimate_DATE'!D121)</f>
        <v/>
      </c>
      <c r="E133" t="str">
        <f>IF('AWP Estimate_DATE'!E121="","",'AWP Estimate_DATE'!E121)</f>
        <v/>
      </c>
      <c r="F133" t="str">
        <f>IF('AWP Estimate_DATE'!F121="","",'AWP Estimate_DATE'!F121)</f>
        <v/>
      </c>
      <c r="G133" t="str">
        <f>IF('AWP Estimate_DATE'!G121="","",'AWP Estimate_DATE'!G121)</f>
        <v/>
      </c>
      <c r="H133" t="str">
        <f>IF('AWP Estimate_DATE'!H121="","",'AWP Estimate_DATE'!H121)</f>
        <v/>
      </c>
      <c r="I133" s="41" t="str">
        <f>IF(Sheet156[[#This Row],[Item Number]]="", "", _xlfn.XLOOKUP(Sheet156[[#This Row],[Item Number]], 'Item Lookup Table'!A:A, 'Item Lookup Table'!D:D, " "))</f>
        <v/>
      </c>
      <c r="J133" s="60" t="b">
        <v>0</v>
      </c>
      <c r="K133" s="60" t="b">
        <v>0</v>
      </c>
      <c r="L133" s="60" t="b">
        <v>0</v>
      </c>
      <c r="M133" s="60" t="b">
        <v>0</v>
      </c>
      <c r="N133" s="60" t="b">
        <v>0</v>
      </c>
      <c r="O133" s="60" t="b">
        <v>0</v>
      </c>
      <c r="P133" s="60" t="b">
        <v>0</v>
      </c>
      <c r="Q133" s="60" t="b">
        <v>0</v>
      </c>
      <c r="S133" s="43"/>
      <c r="T133" s="43"/>
      <c r="U133" s="43"/>
      <c r="V13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3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3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3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3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34" spans="1:26" ht="18.75" customHeight="1" x14ac:dyDescent="0.25">
      <c r="A134" t="str">
        <f>IF('AWP Estimate_DATE'!A122="","",'AWP Estimate_DATE'!A122)</f>
        <v/>
      </c>
      <c r="B134" t="str">
        <f>IF('AWP Estimate_DATE'!B122="","",'AWP Estimate_DATE'!B122)</f>
        <v/>
      </c>
      <c r="C134" t="str">
        <f>IF('AWP Estimate_DATE'!C122="","",'AWP Estimate_DATE'!C122)</f>
        <v/>
      </c>
      <c r="D134" t="str">
        <f>IF('AWP Estimate_DATE'!D122="","",'AWP Estimate_DATE'!D122)</f>
        <v/>
      </c>
      <c r="E134" t="str">
        <f>IF('AWP Estimate_DATE'!E122="","",'AWP Estimate_DATE'!E122)</f>
        <v/>
      </c>
      <c r="F134" t="str">
        <f>IF('AWP Estimate_DATE'!F122="","",'AWP Estimate_DATE'!F122)</f>
        <v/>
      </c>
      <c r="G134" t="str">
        <f>IF('AWP Estimate_DATE'!G122="","",'AWP Estimate_DATE'!G122)</f>
        <v/>
      </c>
      <c r="H134" t="str">
        <f>IF('AWP Estimate_DATE'!H122="","",'AWP Estimate_DATE'!H122)</f>
        <v/>
      </c>
      <c r="I134" s="41" t="str">
        <f>IF(Sheet156[[#This Row],[Item Number]]="", "", _xlfn.XLOOKUP(Sheet156[[#This Row],[Item Number]], 'Item Lookup Table'!A:A, 'Item Lookup Table'!D:D, " "))</f>
        <v/>
      </c>
      <c r="J134" s="60" t="b">
        <v>0</v>
      </c>
      <c r="K134" s="60" t="b">
        <v>0</v>
      </c>
      <c r="L134" s="60" t="b">
        <v>0</v>
      </c>
      <c r="M134" s="60" t="b">
        <v>0</v>
      </c>
      <c r="N134" s="60" t="b">
        <v>0</v>
      </c>
      <c r="O134" s="60" t="b">
        <v>0</v>
      </c>
      <c r="P134" s="60" t="b">
        <v>0</v>
      </c>
      <c r="Q134" s="60" t="b">
        <v>0</v>
      </c>
      <c r="S134" s="43"/>
      <c r="T134" s="43"/>
      <c r="U134" s="43"/>
      <c r="V13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3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3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3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3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35" spans="1:26" ht="18.75" customHeight="1" x14ac:dyDescent="0.25">
      <c r="A135" t="str">
        <f>IF('AWP Estimate_DATE'!A123="","",'AWP Estimate_DATE'!A123)</f>
        <v/>
      </c>
      <c r="B135" t="str">
        <f>IF('AWP Estimate_DATE'!B123="","",'AWP Estimate_DATE'!B123)</f>
        <v/>
      </c>
      <c r="C135" t="str">
        <f>IF('AWP Estimate_DATE'!C123="","",'AWP Estimate_DATE'!C123)</f>
        <v/>
      </c>
      <c r="D135" t="str">
        <f>IF('AWP Estimate_DATE'!D123="","",'AWP Estimate_DATE'!D123)</f>
        <v/>
      </c>
      <c r="E135" t="str">
        <f>IF('AWP Estimate_DATE'!E123="","",'AWP Estimate_DATE'!E123)</f>
        <v/>
      </c>
      <c r="F135" t="str">
        <f>IF('AWP Estimate_DATE'!F123="","",'AWP Estimate_DATE'!F123)</f>
        <v/>
      </c>
      <c r="G135" t="str">
        <f>IF('AWP Estimate_DATE'!G123="","",'AWP Estimate_DATE'!G123)</f>
        <v/>
      </c>
      <c r="H135" t="str">
        <f>IF('AWP Estimate_DATE'!H123="","",'AWP Estimate_DATE'!H123)</f>
        <v/>
      </c>
      <c r="I135" s="41" t="str">
        <f>IF(Sheet156[[#This Row],[Item Number]]="", "", _xlfn.XLOOKUP(Sheet156[[#This Row],[Item Number]], 'Item Lookup Table'!A:A, 'Item Lookup Table'!D:D, " "))</f>
        <v/>
      </c>
      <c r="J135" s="60" t="b">
        <v>0</v>
      </c>
      <c r="K135" s="60" t="b">
        <v>0</v>
      </c>
      <c r="L135" s="60" t="b">
        <v>0</v>
      </c>
      <c r="M135" s="60" t="b">
        <v>0</v>
      </c>
      <c r="N135" s="60" t="b">
        <v>0</v>
      </c>
      <c r="O135" s="60" t="b">
        <v>0</v>
      </c>
      <c r="P135" s="60" t="b">
        <v>0</v>
      </c>
      <c r="Q135" s="60" t="b">
        <v>0</v>
      </c>
      <c r="S135" s="43"/>
      <c r="T135" s="43"/>
      <c r="U135" s="43"/>
      <c r="V13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3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3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3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3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36" spans="1:26" ht="18.75" customHeight="1" x14ac:dyDescent="0.25">
      <c r="A136" t="str">
        <f>IF('AWP Estimate_DATE'!A124="","",'AWP Estimate_DATE'!A124)</f>
        <v/>
      </c>
      <c r="B136" t="str">
        <f>IF('AWP Estimate_DATE'!B124="","",'AWP Estimate_DATE'!B124)</f>
        <v/>
      </c>
      <c r="C136" t="str">
        <f>IF('AWP Estimate_DATE'!C124="","",'AWP Estimate_DATE'!C124)</f>
        <v/>
      </c>
      <c r="D136" t="str">
        <f>IF('AWP Estimate_DATE'!D124="","",'AWP Estimate_DATE'!D124)</f>
        <v/>
      </c>
      <c r="E136" t="str">
        <f>IF('AWP Estimate_DATE'!E124="","",'AWP Estimate_DATE'!E124)</f>
        <v/>
      </c>
      <c r="F136" t="str">
        <f>IF('AWP Estimate_DATE'!F124="","",'AWP Estimate_DATE'!F124)</f>
        <v/>
      </c>
      <c r="G136" t="str">
        <f>IF('AWP Estimate_DATE'!G124="","",'AWP Estimate_DATE'!G124)</f>
        <v/>
      </c>
      <c r="H136" t="str">
        <f>IF('AWP Estimate_DATE'!H124="","",'AWP Estimate_DATE'!H124)</f>
        <v/>
      </c>
      <c r="I136" s="41" t="str">
        <f>IF(Sheet156[[#This Row],[Item Number]]="", "", _xlfn.XLOOKUP(Sheet156[[#This Row],[Item Number]], 'Item Lookup Table'!A:A, 'Item Lookup Table'!D:D, " "))</f>
        <v/>
      </c>
      <c r="J136" s="60" t="b">
        <v>0</v>
      </c>
      <c r="K136" s="60" t="b">
        <v>0</v>
      </c>
      <c r="L136" s="60" t="b">
        <v>0</v>
      </c>
      <c r="M136" s="60" t="b">
        <v>0</v>
      </c>
      <c r="N136" s="60" t="b">
        <v>0</v>
      </c>
      <c r="O136" s="60" t="b">
        <v>0</v>
      </c>
      <c r="P136" s="60" t="b">
        <v>0</v>
      </c>
      <c r="Q136" s="60" t="b">
        <v>0</v>
      </c>
      <c r="S136" s="43"/>
      <c r="T136" s="43"/>
      <c r="U136" s="43"/>
      <c r="V13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3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3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3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3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37" spans="1:26" ht="18.75" customHeight="1" x14ac:dyDescent="0.25">
      <c r="A137" t="str">
        <f>IF('AWP Estimate_DATE'!A125="","",'AWP Estimate_DATE'!A125)</f>
        <v/>
      </c>
      <c r="B137" t="str">
        <f>IF('AWP Estimate_DATE'!B125="","",'AWP Estimate_DATE'!B125)</f>
        <v/>
      </c>
      <c r="C137" t="str">
        <f>IF('AWP Estimate_DATE'!C125="","",'AWP Estimate_DATE'!C125)</f>
        <v/>
      </c>
      <c r="D137" t="str">
        <f>IF('AWP Estimate_DATE'!D125="","",'AWP Estimate_DATE'!D125)</f>
        <v/>
      </c>
      <c r="E137" t="str">
        <f>IF('AWP Estimate_DATE'!E125="","",'AWP Estimate_DATE'!E125)</f>
        <v/>
      </c>
      <c r="F137" t="str">
        <f>IF('AWP Estimate_DATE'!F125="","",'AWP Estimate_DATE'!F125)</f>
        <v/>
      </c>
      <c r="G137" t="str">
        <f>IF('AWP Estimate_DATE'!G125="","",'AWP Estimate_DATE'!G125)</f>
        <v/>
      </c>
      <c r="H137" t="str">
        <f>IF('AWP Estimate_DATE'!H125="","",'AWP Estimate_DATE'!H125)</f>
        <v/>
      </c>
      <c r="I137" s="41" t="str">
        <f>IF(Sheet156[[#This Row],[Item Number]]="", "", _xlfn.XLOOKUP(Sheet156[[#This Row],[Item Number]], 'Item Lookup Table'!A:A, 'Item Lookup Table'!D:D, " "))</f>
        <v/>
      </c>
      <c r="J137" s="60" t="b">
        <v>0</v>
      </c>
      <c r="K137" s="60" t="b">
        <v>0</v>
      </c>
      <c r="L137" s="60" t="b">
        <v>0</v>
      </c>
      <c r="M137" s="60" t="b">
        <v>0</v>
      </c>
      <c r="N137" s="60" t="b">
        <v>0</v>
      </c>
      <c r="O137" s="60" t="b">
        <v>0</v>
      </c>
      <c r="P137" s="60" t="b">
        <v>0</v>
      </c>
      <c r="Q137" s="60" t="b">
        <v>0</v>
      </c>
      <c r="S137" s="43"/>
      <c r="T137" s="43"/>
      <c r="U137" s="43"/>
      <c r="V13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3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3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3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3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38" spans="1:26" ht="18.75" customHeight="1" x14ac:dyDescent="0.25">
      <c r="A138" t="str">
        <f>IF('AWP Estimate_DATE'!A126="","",'AWP Estimate_DATE'!A126)</f>
        <v/>
      </c>
      <c r="B138" t="str">
        <f>IF('AWP Estimate_DATE'!B126="","",'AWP Estimate_DATE'!B126)</f>
        <v/>
      </c>
      <c r="C138" t="str">
        <f>IF('AWP Estimate_DATE'!C126="","",'AWP Estimate_DATE'!C126)</f>
        <v/>
      </c>
      <c r="D138" t="str">
        <f>IF('AWP Estimate_DATE'!D126="","",'AWP Estimate_DATE'!D126)</f>
        <v/>
      </c>
      <c r="E138" t="str">
        <f>IF('AWP Estimate_DATE'!E126="","",'AWP Estimate_DATE'!E126)</f>
        <v/>
      </c>
      <c r="F138" t="str">
        <f>IF('AWP Estimate_DATE'!F126="","",'AWP Estimate_DATE'!F126)</f>
        <v/>
      </c>
      <c r="G138" t="str">
        <f>IF('AWP Estimate_DATE'!G126="","",'AWP Estimate_DATE'!G126)</f>
        <v/>
      </c>
      <c r="H138" t="str">
        <f>IF('AWP Estimate_DATE'!H126="","",'AWP Estimate_DATE'!H126)</f>
        <v/>
      </c>
      <c r="I138" s="41" t="str">
        <f>IF(Sheet156[[#This Row],[Item Number]]="", "", _xlfn.XLOOKUP(Sheet156[[#This Row],[Item Number]], 'Item Lookup Table'!A:A, 'Item Lookup Table'!D:D, " "))</f>
        <v/>
      </c>
      <c r="J138" s="60" t="b">
        <v>0</v>
      </c>
      <c r="K138" s="60" t="b">
        <v>0</v>
      </c>
      <c r="L138" s="60" t="b">
        <v>0</v>
      </c>
      <c r="M138" s="60" t="b">
        <v>0</v>
      </c>
      <c r="N138" s="60" t="b">
        <v>0</v>
      </c>
      <c r="O138" s="60" t="b">
        <v>0</v>
      </c>
      <c r="P138" s="60" t="b">
        <v>0</v>
      </c>
      <c r="Q138" s="60" t="b">
        <v>0</v>
      </c>
      <c r="S138" s="43"/>
      <c r="T138" s="43"/>
      <c r="U138" s="43"/>
      <c r="V13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3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3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3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3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39" spans="1:26" ht="18.75" customHeight="1" x14ac:dyDescent="0.25">
      <c r="A139" t="str">
        <f>IF('AWP Estimate_DATE'!A127="","",'AWP Estimate_DATE'!A127)</f>
        <v/>
      </c>
      <c r="B139" t="str">
        <f>IF('AWP Estimate_DATE'!B127="","",'AWP Estimate_DATE'!B127)</f>
        <v/>
      </c>
      <c r="C139" t="str">
        <f>IF('AWP Estimate_DATE'!C127="","",'AWP Estimate_DATE'!C127)</f>
        <v/>
      </c>
      <c r="D139" t="str">
        <f>IF('AWP Estimate_DATE'!D127="","",'AWP Estimate_DATE'!D127)</f>
        <v/>
      </c>
      <c r="E139" t="str">
        <f>IF('AWP Estimate_DATE'!E127="","",'AWP Estimate_DATE'!E127)</f>
        <v/>
      </c>
      <c r="F139" t="str">
        <f>IF('AWP Estimate_DATE'!F127="","",'AWP Estimate_DATE'!F127)</f>
        <v/>
      </c>
      <c r="G139" t="str">
        <f>IF('AWP Estimate_DATE'!G127="","",'AWP Estimate_DATE'!G127)</f>
        <v/>
      </c>
      <c r="H139" t="str">
        <f>IF('AWP Estimate_DATE'!H127="","",'AWP Estimate_DATE'!H127)</f>
        <v/>
      </c>
      <c r="I139" s="41" t="str">
        <f>IF(Sheet156[[#This Row],[Item Number]]="", "", _xlfn.XLOOKUP(Sheet156[[#This Row],[Item Number]], 'Item Lookup Table'!A:A, 'Item Lookup Table'!D:D, " "))</f>
        <v/>
      </c>
      <c r="J139" s="60" t="b">
        <v>0</v>
      </c>
      <c r="K139" s="60" t="b">
        <v>0</v>
      </c>
      <c r="L139" s="60" t="b">
        <v>0</v>
      </c>
      <c r="M139" s="60" t="b">
        <v>0</v>
      </c>
      <c r="N139" s="60" t="b">
        <v>0</v>
      </c>
      <c r="O139" s="60" t="b">
        <v>0</v>
      </c>
      <c r="P139" s="60" t="b">
        <v>0</v>
      </c>
      <c r="Q139" s="60" t="b">
        <v>0</v>
      </c>
      <c r="S139" s="43"/>
      <c r="T139" s="43"/>
      <c r="U139" s="43"/>
      <c r="V13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3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3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3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3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40" spans="1:26" ht="18.75" customHeight="1" x14ac:dyDescent="0.25">
      <c r="A140" t="str">
        <f>IF('AWP Estimate_DATE'!A128="","",'AWP Estimate_DATE'!A128)</f>
        <v/>
      </c>
      <c r="B140" t="str">
        <f>IF('AWP Estimate_DATE'!B128="","",'AWP Estimate_DATE'!B128)</f>
        <v/>
      </c>
      <c r="C140" t="str">
        <f>IF('AWP Estimate_DATE'!C128="","",'AWP Estimate_DATE'!C128)</f>
        <v/>
      </c>
      <c r="D140" t="str">
        <f>IF('AWP Estimate_DATE'!D128="","",'AWP Estimate_DATE'!D128)</f>
        <v/>
      </c>
      <c r="E140" t="str">
        <f>IF('AWP Estimate_DATE'!E128="","",'AWP Estimate_DATE'!E128)</f>
        <v/>
      </c>
      <c r="F140" t="str">
        <f>IF('AWP Estimate_DATE'!F128="","",'AWP Estimate_DATE'!F128)</f>
        <v/>
      </c>
      <c r="G140" t="str">
        <f>IF('AWP Estimate_DATE'!G128="","",'AWP Estimate_DATE'!G128)</f>
        <v/>
      </c>
      <c r="H140" t="str">
        <f>IF('AWP Estimate_DATE'!H128="","",'AWP Estimate_DATE'!H128)</f>
        <v/>
      </c>
      <c r="I140" s="41" t="str">
        <f>IF(Sheet156[[#This Row],[Item Number]]="", "", _xlfn.XLOOKUP(Sheet156[[#This Row],[Item Number]], 'Item Lookup Table'!A:A, 'Item Lookup Table'!D:D, " "))</f>
        <v/>
      </c>
      <c r="J140" s="60" t="b">
        <v>0</v>
      </c>
      <c r="K140" s="60" t="b">
        <v>0</v>
      </c>
      <c r="L140" s="60" t="b">
        <v>0</v>
      </c>
      <c r="M140" s="60" t="b">
        <v>0</v>
      </c>
      <c r="N140" s="60" t="b">
        <v>0</v>
      </c>
      <c r="O140" s="60" t="b">
        <v>0</v>
      </c>
      <c r="P140" s="60" t="b">
        <v>0</v>
      </c>
      <c r="Q140" s="60" t="b">
        <v>0</v>
      </c>
      <c r="S140" s="43"/>
      <c r="T140" s="43"/>
      <c r="U140" s="43"/>
      <c r="V14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4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4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4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4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41" spans="1:26" ht="18.75" customHeight="1" x14ac:dyDescent="0.25">
      <c r="A141" t="str">
        <f>IF('AWP Estimate_DATE'!A129="","",'AWP Estimate_DATE'!A129)</f>
        <v/>
      </c>
      <c r="B141" t="str">
        <f>IF('AWP Estimate_DATE'!B129="","",'AWP Estimate_DATE'!B129)</f>
        <v/>
      </c>
      <c r="C141" t="str">
        <f>IF('AWP Estimate_DATE'!C129="","",'AWP Estimate_DATE'!C129)</f>
        <v/>
      </c>
      <c r="D141" t="str">
        <f>IF('AWP Estimate_DATE'!D129="","",'AWP Estimate_DATE'!D129)</f>
        <v/>
      </c>
      <c r="E141" t="str">
        <f>IF('AWP Estimate_DATE'!E129="","",'AWP Estimate_DATE'!E129)</f>
        <v/>
      </c>
      <c r="F141" t="str">
        <f>IF('AWP Estimate_DATE'!F129="","",'AWP Estimate_DATE'!F129)</f>
        <v/>
      </c>
      <c r="G141" t="str">
        <f>IF('AWP Estimate_DATE'!G129="","",'AWP Estimate_DATE'!G129)</f>
        <v/>
      </c>
      <c r="H141" t="str">
        <f>IF('AWP Estimate_DATE'!H129="","",'AWP Estimate_DATE'!H129)</f>
        <v/>
      </c>
      <c r="I141" s="41" t="str">
        <f>IF(Sheet156[[#This Row],[Item Number]]="", "", _xlfn.XLOOKUP(Sheet156[[#This Row],[Item Number]], 'Item Lookup Table'!A:A, 'Item Lookup Table'!D:D, " "))</f>
        <v/>
      </c>
      <c r="J141" s="60" t="b">
        <v>0</v>
      </c>
      <c r="K141" s="60" t="b">
        <v>0</v>
      </c>
      <c r="L141" s="60" t="b">
        <v>0</v>
      </c>
      <c r="M141" s="60" t="b">
        <v>0</v>
      </c>
      <c r="N141" s="60" t="b">
        <v>0</v>
      </c>
      <c r="O141" s="60" t="b">
        <v>0</v>
      </c>
      <c r="P141" s="60" t="b">
        <v>0</v>
      </c>
      <c r="Q141" s="60" t="b">
        <v>0</v>
      </c>
      <c r="S141" s="43"/>
      <c r="T141" s="43"/>
      <c r="U141" s="43"/>
      <c r="V14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4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4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4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4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42" spans="1:26" ht="18.75" customHeight="1" x14ac:dyDescent="0.25">
      <c r="A142" t="str">
        <f>IF('AWP Estimate_DATE'!A130="","",'AWP Estimate_DATE'!A130)</f>
        <v/>
      </c>
      <c r="B142" t="str">
        <f>IF('AWP Estimate_DATE'!B130="","",'AWP Estimate_DATE'!B130)</f>
        <v/>
      </c>
      <c r="C142" t="str">
        <f>IF('AWP Estimate_DATE'!C130="","",'AWP Estimate_DATE'!C130)</f>
        <v/>
      </c>
      <c r="D142" t="str">
        <f>IF('AWP Estimate_DATE'!D130="","",'AWP Estimate_DATE'!D130)</f>
        <v/>
      </c>
      <c r="E142" t="str">
        <f>IF('AWP Estimate_DATE'!E130="","",'AWP Estimate_DATE'!E130)</f>
        <v/>
      </c>
      <c r="F142" t="str">
        <f>IF('AWP Estimate_DATE'!F130="","",'AWP Estimate_DATE'!F130)</f>
        <v/>
      </c>
      <c r="G142" t="str">
        <f>IF('AWP Estimate_DATE'!G130="","",'AWP Estimate_DATE'!G130)</f>
        <v/>
      </c>
      <c r="H142" t="str">
        <f>IF('AWP Estimate_DATE'!H130="","",'AWP Estimate_DATE'!H130)</f>
        <v/>
      </c>
      <c r="I142" s="41" t="str">
        <f>IF(Sheet156[[#This Row],[Item Number]]="", "", _xlfn.XLOOKUP(Sheet156[[#This Row],[Item Number]], 'Item Lookup Table'!A:A, 'Item Lookup Table'!D:D, " "))</f>
        <v/>
      </c>
      <c r="J142" s="60" t="b">
        <v>0</v>
      </c>
      <c r="K142" s="60" t="b">
        <v>0</v>
      </c>
      <c r="L142" s="60" t="b">
        <v>0</v>
      </c>
      <c r="M142" s="60" t="b">
        <v>0</v>
      </c>
      <c r="N142" s="60" t="b">
        <v>0</v>
      </c>
      <c r="O142" s="60" t="b">
        <v>0</v>
      </c>
      <c r="P142" s="60" t="b">
        <v>0</v>
      </c>
      <c r="Q142" s="60" t="b">
        <v>0</v>
      </c>
      <c r="S142" s="43"/>
      <c r="T142" s="43"/>
      <c r="U142" s="43"/>
      <c r="V14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4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4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4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4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43" spans="1:26" ht="18.75" customHeight="1" x14ac:dyDescent="0.25">
      <c r="A143" t="str">
        <f>IF('AWP Estimate_DATE'!A131="","",'AWP Estimate_DATE'!A131)</f>
        <v/>
      </c>
      <c r="B143" t="str">
        <f>IF('AWP Estimate_DATE'!B131="","",'AWP Estimate_DATE'!B131)</f>
        <v/>
      </c>
      <c r="C143" t="str">
        <f>IF('AWP Estimate_DATE'!C131="","",'AWP Estimate_DATE'!C131)</f>
        <v/>
      </c>
      <c r="D143" t="str">
        <f>IF('AWP Estimate_DATE'!D131="","",'AWP Estimate_DATE'!D131)</f>
        <v/>
      </c>
      <c r="E143" t="str">
        <f>IF('AWP Estimate_DATE'!E131="","",'AWP Estimate_DATE'!E131)</f>
        <v/>
      </c>
      <c r="F143" t="str">
        <f>IF('AWP Estimate_DATE'!F131="","",'AWP Estimate_DATE'!F131)</f>
        <v/>
      </c>
      <c r="G143" t="str">
        <f>IF('AWP Estimate_DATE'!G131="","",'AWP Estimate_DATE'!G131)</f>
        <v/>
      </c>
      <c r="H143" t="str">
        <f>IF('AWP Estimate_DATE'!H131="","",'AWP Estimate_DATE'!H131)</f>
        <v/>
      </c>
      <c r="I143" s="41" t="str">
        <f>IF(Sheet156[[#This Row],[Item Number]]="", "", _xlfn.XLOOKUP(Sheet156[[#This Row],[Item Number]], 'Item Lookup Table'!A:A, 'Item Lookup Table'!D:D, " "))</f>
        <v/>
      </c>
      <c r="J143" s="60" t="b">
        <v>0</v>
      </c>
      <c r="K143" s="60" t="b">
        <v>0</v>
      </c>
      <c r="L143" s="60" t="b">
        <v>0</v>
      </c>
      <c r="M143" s="60" t="b">
        <v>0</v>
      </c>
      <c r="N143" s="60" t="b">
        <v>0</v>
      </c>
      <c r="O143" s="60" t="b">
        <v>0</v>
      </c>
      <c r="P143" s="60" t="b">
        <v>0</v>
      </c>
      <c r="Q143" s="60" t="b">
        <v>0</v>
      </c>
      <c r="S143" s="43"/>
      <c r="T143" s="43"/>
      <c r="U143" s="43"/>
      <c r="V14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4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4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4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4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44" spans="1:26" ht="18.75" customHeight="1" x14ac:dyDescent="0.25">
      <c r="A144" t="str">
        <f>IF('AWP Estimate_DATE'!A132="","",'AWP Estimate_DATE'!A132)</f>
        <v/>
      </c>
      <c r="B144" t="str">
        <f>IF('AWP Estimate_DATE'!B132="","",'AWP Estimate_DATE'!B132)</f>
        <v/>
      </c>
      <c r="C144" t="str">
        <f>IF('AWP Estimate_DATE'!C132="","",'AWP Estimate_DATE'!C132)</f>
        <v/>
      </c>
      <c r="D144" t="str">
        <f>IF('AWP Estimate_DATE'!D132="","",'AWP Estimate_DATE'!D132)</f>
        <v/>
      </c>
      <c r="E144" t="str">
        <f>IF('AWP Estimate_DATE'!E132="","",'AWP Estimate_DATE'!E132)</f>
        <v/>
      </c>
      <c r="F144" t="str">
        <f>IF('AWP Estimate_DATE'!F132="","",'AWP Estimate_DATE'!F132)</f>
        <v/>
      </c>
      <c r="G144" t="str">
        <f>IF('AWP Estimate_DATE'!G132="","",'AWP Estimate_DATE'!G132)</f>
        <v/>
      </c>
      <c r="H144" t="str">
        <f>IF('AWP Estimate_DATE'!H132="","",'AWP Estimate_DATE'!H132)</f>
        <v/>
      </c>
      <c r="I144" s="41" t="str">
        <f>IF(Sheet156[[#This Row],[Item Number]]="", "", _xlfn.XLOOKUP(Sheet156[[#This Row],[Item Number]], 'Item Lookup Table'!A:A, 'Item Lookup Table'!D:D, " "))</f>
        <v/>
      </c>
      <c r="J144" s="60" t="b">
        <v>0</v>
      </c>
      <c r="K144" s="60" t="b">
        <v>0</v>
      </c>
      <c r="L144" s="60" t="b">
        <v>0</v>
      </c>
      <c r="M144" s="60" t="b">
        <v>0</v>
      </c>
      <c r="N144" s="60" t="b">
        <v>0</v>
      </c>
      <c r="O144" s="60" t="b">
        <v>0</v>
      </c>
      <c r="P144" s="60" t="b">
        <v>0</v>
      </c>
      <c r="Q144" s="60" t="b">
        <v>0</v>
      </c>
      <c r="S144" s="43"/>
      <c r="T144" s="43"/>
      <c r="U144" s="43"/>
      <c r="V14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4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4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4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4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45" spans="1:26" ht="18.75" customHeight="1" x14ac:dyDescent="0.25">
      <c r="A145" t="str">
        <f>IF('AWP Estimate_DATE'!A133="","",'AWP Estimate_DATE'!A133)</f>
        <v/>
      </c>
      <c r="B145" t="str">
        <f>IF('AWP Estimate_DATE'!B133="","",'AWP Estimate_DATE'!B133)</f>
        <v/>
      </c>
      <c r="C145" t="str">
        <f>IF('AWP Estimate_DATE'!C133="","",'AWP Estimate_DATE'!C133)</f>
        <v/>
      </c>
      <c r="D145" t="str">
        <f>IF('AWP Estimate_DATE'!D133="","",'AWP Estimate_DATE'!D133)</f>
        <v/>
      </c>
      <c r="E145" t="str">
        <f>IF('AWP Estimate_DATE'!E133="","",'AWP Estimate_DATE'!E133)</f>
        <v/>
      </c>
      <c r="F145" t="str">
        <f>IF('AWP Estimate_DATE'!F133="","",'AWP Estimate_DATE'!F133)</f>
        <v/>
      </c>
      <c r="G145" t="str">
        <f>IF('AWP Estimate_DATE'!G133="","",'AWP Estimate_DATE'!G133)</f>
        <v/>
      </c>
      <c r="H145" t="str">
        <f>IF('AWP Estimate_DATE'!H133="","",'AWP Estimate_DATE'!H133)</f>
        <v/>
      </c>
      <c r="I145" s="41" t="str">
        <f>IF(Sheet156[[#This Row],[Item Number]]="", "", _xlfn.XLOOKUP(Sheet156[[#This Row],[Item Number]], 'Item Lookup Table'!A:A, 'Item Lookup Table'!D:D, " "))</f>
        <v/>
      </c>
      <c r="J145" s="60" t="b">
        <v>0</v>
      </c>
      <c r="K145" s="60" t="b">
        <v>0</v>
      </c>
      <c r="L145" s="60" t="b">
        <v>0</v>
      </c>
      <c r="M145" s="60" t="b">
        <v>0</v>
      </c>
      <c r="N145" s="60" t="b">
        <v>0</v>
      </c>
      <c r="O145" s="60" t="b">
        <v>0</v>
      </c>
      <c r="P145" s="60" t="b">
        <v>0</v>
      </c>
      <c r="Q145" s="60" t="b">
        <v>0</v>
      </c>
      <c r="S145" s="43"/>
      <c r="T145" s="43"/>
      <c r="U145" s="43"/>
      <c r="V14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4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4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4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4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46" spans="1:26" ht="18.75" customHeight="1" x14ac:dyDescent="0.25">
      <c r="A146" t="str">
        <f>IF('AWP Estimate_DATE'!A134="","",'AWP Estimate_DATE'!A134)</f>
        <v/>
      </c>
      <c r="B146" t="str">
        <f>IF('AWP Estimate_DATE'!B134="","",'AWP Estimate_DATE'!B134)</f>
        <v/>
      </c>
      <c r="C146" t="str">
        <f>IF('AWP Estimate_DATE'!C134="","",'AWP Estimate_DATE'!C134)</f>
        <v/>
      </c>
      <c r="D146" t="str">
        <f>IF('AWP Estimate_DATE'!D134="","",'AWP Estimate_DATE'!D134)</f>
        <v/>
      </c>
      <c r="E146" t="str">
        <f>IF('AWP Estimate_DATE'!E134="","",'AWP Estimate_DATE'!E134)</f>
        <v/>
      </c>
      <c r="F146" t="str">
        <f>IF('AWP Estimate_DATE'!F134="","",'AWP Estimate_DATE'!F134)</f>
        <v/>
      </c>
      <c r="G146" t="str">
        <f>IF('AWP Estimate_DATE'!G134="","",'AWP Estimate_DATE'!G134)</f>
        <v/>
      </c>
      <c r="H146" t="str">
        <f>IF('AWP Estimate_DATE'!H134="","",'AWP Estimate_DATE'!H134)</f>
        <v/>
      </c>
      <c r="I146" s="41" t="str">
        <f>IF(Sheet156[[#This Row],[Item Number]]="", "", _xlfn.XLOOKUP(Sheet156[[#This Row],[Item Number]], 'Item Lookup Table'!A:A, 'Item Lookup Table'!D:D, " "))</f>
        <v/>
      </c>
      <c r="J146" s="60" t="b">
        <v>0</v>
      </c>
      <c r="K146" s="60" t="b">
        <v>0</v>
      </c>
      <c r="L146" s="60" t="b">
        <v>0</v>
      </c>
      <c r="M146" s="60" t="b">
        <v>0</v>
      </c>
      <c r="N146" s="60" t="b">
        <v>0</v>
      </c>
      <c r="O146" s="60" t="b">
        <v>0</v>
      </c>
      <c r="P146" s="60" t="b">
        <v>0</v>
      </c>
      <c r="Q146" s="60" t="b">
        <v>0</v>
      </c>
      <c r="S146" s="43"/>
      <c r="T146" s="43"/>
      <c r="U146" s="43"/>
      <c r="V14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4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4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4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4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47" spans="1:26" ht="18.75" customHeight="1" x14ac:dyDescent="0.25">
      <c r="A147" t="str">
        <f>IF('AWP Estimate_DATE'!A135="","",'AWP Estimate_DATE'!A135)</f>
        <v/>
      </c>
      <c r="B147" t="str">
        <f>IF('AWP Estimate_DATE'!B135="","",'AWP Estimate_DATE'!B135)</f>
        <v/>
      </c>
      <c r="C147" t="str">
        <f>IF('AWP Estimate_DATE'!C135="","",'AWP Estimate_DATE'!C135)</f>
        <v/>
      </c>
      <c r="D147" t="str">
        <f>IF('AWP Estimate_DATE'!D135="","",'AWP Estimate_DATE'!D135)</f>
        <v/>
      </c>
      <c r="E147" t="str">
        <f>IF('AWP Estimate_DATE'!E135="","",'AWP Estimate_DATE'!E135)</f>
        <v/>
      </c>
      <c r="F147" t="str">
        <f>IF('AWP Estimate_DATE'!F135="","",'AWP Estimate_DATE'!F135)</f>
        <v/>
      </c>
      <c r="G147" t="str">
        <f>IF('AWP Estimate_DATE'!G135="","",'AWP Estimate_DATE'!G135)</f>
        <v/>
      </c>
      <c r="H147" t="str">
        <f>IF('AWP Estimate_DATE'!H135="","",'AWP Estimate_DATE'!H135)</f>
        <v/>
      </c>
      <c r="I147" s="41" t="str">
        <f>IF(Sheet156[[#This Row],[Item Number]]="", "", _xlfn.XLOOKUP(Sheet156[[#This Row],[Item Number]], 'Item Lookup Table'!A:A, 'Item Lookup Table'!D:D, " "))</f>
        <v/>
      </c>
      <c r="J147" s="60" t="b">
        <v>0</v>
      </c>
      <c r="K147" s="60" t="b">
        <v>0</v>
      </c>
      <c r="L147" s="60" t="b">
        <v>0</v>
      </c>
      <c r="M147" s="60" t="b">
        <v>0</v>
      </c>
      <c r="N147" s="60" t="b">
        <v>0</v>
      </c>
      <c r="O147" s="60" t="b">
        <v>0</v>
      </c>
      <c r="P147" s="60" t="b">
        <v>0</v>
      </c>
      <c r="Q147" s="60" t="b">
        <v>0</v>
      </c>
      <c r="S147" s="43"/>
      <c r="T147" s="43"/>
      <c r="U147" s="43"/>
      <c r="V14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4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4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4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4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48" spans="1:26" ht="18.75" customHeight="1" x14ac:dyDescent="0.25">
      <c r="A148" t="str">
        <f>IF('AWP Estimate_DATE'!A136="","",'AWP Estimate_DATE'!A136)</f>
        <v/>
      </c>
      <c r="B148" t="str">
        <f>IF('AWP Estimate_DATE'!B136="","",'AWP Estimate_DATE'!B136)</f>
        <v/>
      </c>
      <c r="C148" t="str">
        <f>IF('AWP Estimate_DATE'!C136="","",'AWP Estimate_DATE'!C136)</f>
        <v/>
      </c>
      <c r="D148" t="str">
        <f>IF('AWP Estimate_DATE'!D136="","",'AWP Estimate_DATE'!D136)</f>
        <v/>
      </c>
      <c r="E148" t="str">
        <f>IF('AWP Estimate_DATE'!E136="","",'AWP Estimate_DATE'!E136)</f>
        <v/>
      </c>
      <c r="F148" t="str">
        <f>IF('AWP Estimate_DATE'!F136="","",'AWP Estimate_DATE'!F136)</f>
        <v/>
      </c>
      <c r="G148" t="str">
        <f>IF('AWP Estimate_DATE'!G136="","",'AWP Estimate_DATE'!G136)</f>
        <v/>
      </c>
      <c r="H148" t="str">
        <f>IF('AWP Estimate_DATE'!H136="","",'AWP Estimate_DATE'!H136)</f>
        <v/>
      </c>
      <c r="I148" s="41" t="str">
        <f>IF(Sheet156[[#This Row],[Item Number]]="", "", _xlfn.XLOOKUP(Sheet156[[#This Row],[Item Number]], 'Item Lookup Table'!A:A, 'Item Lookup Table'!D:D, " "))</f>
        <v/>
      </c>
      <c r="J148" s="60" t="b">
        <v>0</v>
      </c>
      <c r="K148" s="60" t="b">
        <v>0</v>
      </c>
      <c r="L148" s="60" t="b">
        <v>0</v>
      </c>
      <c r="M148" s="60" t="b">
        <v>0</v>
      </c>
      <c r="N148" s="60" t="b">
        <v>0</v>
      </c>
      <c r="O148" s="60" t="b">
        <v>0</v>
      </c>
      <c r="P148" s="60" t="b">
        <v>0</v>
      </c>
      <c r="Q148" s="60" t="b">
        <v>0</v>
      </c>
      <c r="S148" s="43"/>
      <c r="T148" s="43"/>
      <c r="U148" s="43"/>
      <c r="V14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4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4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4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4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49" spans="1:26" ht="18.75" customHeight="1" x14ac:dyDescent="0.25">
      <c r="A149" t="str">
        <f>IF('AWP Estimate_DATE'!A137="","",'AWP Estimate_DATE'!A137)</f>
        <v/>
      </c>
      <c r="B149" t="str">
        <f>IF('AWP Estimate_DATE'!B137="","",'AWP Estimate_DATE'!B137)</f>
        <v/>
      </c>
      <c r="C149" t="str">
        <f>IF('AWP Estimate_DATE'!C137="","",'AWP Estimate_DATE'!C137)</f>
        <v/>
      </c>
      <c r="D149" t="str">
        <f>IF('AWP Estimate_DATE'!D137="","",'AWP Estimate_DATE'!D137)</f>
        <v/>
      </c>
      <c r="E149" t="str">
        <f>IF('AWP Estimate_DATE'!E137="","",'AWP Estimate_DATE'!E137)</f>
        <v/>
      </c>
      <c r="F149" t="str">
        <f>IF('AWP Estimate_DATE'!F137="","",'AWP Estimate_DATE'!F137)</f>
        <v/>
      </c>
      <c r="G149" t="str">
        <f>IF('AWP Estimate_DATE'!G137="","",'AWP Estimate_DATE'!G137)</f>
        <v/>
      </c>
      <c r="H149" t="str">
        <f>IF('AWP Estimate_DATE'!H137="","",'AWP Estimate_DATE'!H137)</f>
        <v/>
      </c>
      <c r="I149" s="41" t="str">
        <f>IF(Sheet156[[#This Row],[Item Number]]="", "", _xlfn.XLOOKUP(Sheet156[[#This Row],[Item Number]], 'Item Lookup Table'!A:A, 'Item Lookup Table'!D:D, " "))</f>
        <v/>
      </c>
      <c r="J149" s="60" t="b">
        <v>0</v>
      </c>
      <c r="K149" s="60" t="b">
        <v>0</v>
      </c>
      <c r="L149" s="60" t="b">
        <v>0</v>
      </c>
      <c r="M149" s="60" t="b">
        <v>0</v>
      </c>
      <c r="N149" s="60" t="b">
        <v>0</v>
      </c>
      <c r="O149" s="60" t="b">
        <v>0</v>
      </c>
      <c r="P149" s="60" t="b">
        <v>0</v>
      </c>
      <c r="Q149" s="60" t="b">
        <v>0</v>
      </c>
      <c r="S149" s="43"/>
      <c r="T149" s="43"/>
      <c r="U149" s="43"/>
      <c r="V14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4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4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4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4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50" spans="1:26" ht="18.75" customHeight="1" x14ac:dyDescent="0.25">
      <c r="A150" t="str">
        <f>IF('AWP Estimate_DATE'!A138="","",'AWP Estimate_DATE'!A138)</f>
        <v/>
      </c>
      <c r="B150" t="str">
        <f>IF('AWP Estimate_DATE'!B138="","",'AWP Estimate_DATE'!B138)</f>
        <v/>
      </c>
      <c r="C150" t="str">
        <f>IF('AWP Estimate_DATE'!C138="","",'AWP Estimate_DATE'!C138)</f>
        <v/>
      </c>
      <c r="D150" t="str">
        <f>IF('AWP Estimate_DATE'!D138="","",'AWP Estimate_DATE'!D138)</f>
        <v/>
      </c>
      <c r="E150" t="str">
        <f>IF('AWP Estimate_DATE'!E138="","",'AWP Estimate_DATE'!E138)</f>
        <v/>
      </c>
      <c r="F150" t="str">
        <f>IF('AWP Estimate_DATE'!F138="","",'AWP Estimate_DATE'!F138)</f>
        <v/>
      </c>
      <c r="G150" t="str">
        <f>IF('AWP Estimate_DATE'!G138="","",'AWP Estimate_DATE'!G138)</f>
        <v/>
      </c>
      <c r="H150" t="str">
        <f>IF('AWP Estimate_DATE'!H138="","",'AWP Estimate_DATE'!H138)</f>
        <v/>
      </c>
      <c r="I150" s="41" t="str">
        <f>IF(Sheet156[[#This Row],[Item Number]]="", "", _xlfn.XLOOKUP(Sheet156[[#This Row],[Item Number]], 'Item Lookup Table'!A:A, 'Item Lookup Table'!D:D, " "))</f>
        <v/>
      </c>
      <c r="J150" s="60" t="b">
        <v>0</v>
      </c>
      <c r="K150" s="60" t="b">
        <v>0</v>
      </c>
      <c r="L150" s="60" t="b">
        <v>0</v>
      </c>
      <c r="M150" s="60" t="b">
        <v>0</v>
      </c>
      <c r="N150" s="60" t="b">
        <v>0</v>
      </c>
      <c r="O150" s="60" t="b">
        <v>0</v>
      </c>
      <c r="P150" s="60" t="b">
        <v>0</v>
      </c>
      <c r="Q150" s="60" t="b">
        <v>0</v>
      </c>
      <c r="S150" s="43"/>
      <c r="T150" s="43"/>
      <c r="U150" s="43"/>
      <c r="V15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5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5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5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5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51" spans="1:26" ht="18.75" customHeight="1" x14ac:dyDescent="0.25">
      <c r="A151" t="str">
        <f>IF('AWP Estimate_DATE'!A139="","",'AWP Estimate_DATE'!A139)</f>
        <v/>
      </c>
      <c r="B151" t="str">
        <f>IF('AWP Estimate_DATE'!B139="","",'AWP Estimate_DATE'!B139)</f>
        <v/>
      </c>
      <c r="C151" t="str">
        <f>IF('AWP Estimate_DATE'!C139="","",'AWP Estimate_DATE'!C139)</f>
        <v/>
      </c>
      <c r="D151" t="str">
        <f>IF('AWP Estimate_DATE'!D139="","",'AWP Estimate_DATE'!D139)</f>
        <v/>
      </c>
      <c r="E151" t="str">
        <f>IF('AWP Estimate_DATE'!E139="","",'AWP Estimate_DATE'!E139)</f>
        <v/>
      </c>
      <c r="F151" t="str">
        <f>IF('AWP Estimate_DATE'!F139="","",'AWP Estimate_DATE'!F139)</f>
        <v/>
      </c>
      <c r="G151" t="str">
        <f>IF('AWP Estimate_DATE'!G139="","",'AWP Estimate_DATE'!G139)</f>
        <v/>
      </c>
      <c r="H151" t="str">
        <f>IF('AWP Estimate_DATE'!H139="","",'AWP Estimate_DATE'!H139)</f>
        <v/>
      </c>
      <c r="I151" s="41" t="str">
        <f>IF(Sheet156[[#This Row],[Item Number]]="", "", _xlfn.XLOOKUP(Sheet156[[#This Row],[Item Number]], 'Item Lookup Table'!A:A, 'Item Lookup Table'!D:D, " "))</f>
        <v/>
      </c>
      <c r="J151" s="60" t="b">
        <v>0</v>
      </c>
      <c r="K151" s="60" t="b">
        <v>0</v>
      </c>
      <c r="L151" s="60" t="b">
        <v>0</v>
      </c>
      <c r="M151" s="60" t="b">
        <v>0</v>
      </c>
      <c r="N151" s="60" t="b">
        <v>0</v>
      </c>
      <c r="O151" s="60" t="b">
        <v>0</v>
      </c>
      <c r="P151" s="60" t="b">
        <v>0</v>
      </c>
      <c r="Q151" s="60" t="b">
        <v>0</v>
      </c>
      <c r="S151" s="43"/>
      <c r="T151" s="43"/>
      <c r="U151" s="43"/>
      <c r="V15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5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5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5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5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52" spans="1:26" ht="18.75" customHeight="1" x14ac:dyDescent="0.25">
      <c r="A152" t="str">
        <f>IF('AWP Estimate_DATE'!A140="","",'AWP Estimate_DATE'!A140)</f>
        <v/>
      </c>
      <c r="B152" t="str">
        <f>IF('AWP Estimate_DATE'!B140="","",'AWP Estimate_DATE'!B140)</f>
        <v/>
      </c>
      <c r="C152" t="str">
        <f>IF('AWP Estimate_DATE'!C140="","",'AWP Estimate_DATE'!C140)</f>
        <v/>
      </c>
      <c r="D152" t="str">
        <f>IF('AWP Estimate_DATE'!D140="","",'AWP Estimate_DATE'!D140)</f>
        <v/>
      </c>
      <c r="E152" t="str">
        <f>IF('AWP Estimate_DATE'!E140="","",'AWP Estimate_DATE'!E140)</f>
        <v/>
      </c>
      <c r="F152" t="str">
        <f>IF('AWP Estimate_DATE'!F140="","",'AWP Estimate_DATE'!F140)</f>
        <v/>
      </c>
      <c r="G152" t="str">
        <f>IF('AWP Estimate_DATE'!G140="","",'AWP Estimate_DATE'!G140)</f>
        <v/>
      </c>
      <c r="H152" t="str">
        <f>IF('AWP Estimate_DATE'!H140="","",'AWP Estimate_DATE'!H140)</f>
        <v/>
      </c>
      <c r="I152" s="41" t="str">
        <f>IF(Sheet156[[#This Row],[Item Number]]="", "", _xlfn.XLOOKUP(Sheet156[[#This Row],[Item Number]], 'Item Lookup Table'!A:A, 'Item Lookup Table'!D:D, " "))</f>
        <v/>
      </c>
      <c r="J152" s="60" t="b">
        <v>0</v>
      </c>
      <c r="K152" s="60" t="b">
        <v>0</v>
      </c>
      <c r="L152" s="60" t="b">
        <v>0</v>
      </c>
      <c r="M152" s="60" t="b">
        <v>0</v>
      </c>
      <c r="N152" s="60" t="b">
        <v>0</v>
      </c>
      <c r="O152" s="60" t="b">
        <v>0</v>
      </c>
      <c r="P152" s="60" t="b">
        <v>0</v>
      </c>
      <c r="Q152" s="60" t="b">
        <v>0</v>
      </c>
      <c r="S152" s="43"/>
      <c r="T152" s="43"/>
      <c r="U152" s="43"/>
      <c r="V15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5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5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5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5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53" spans="1:26" ht="18.75" customHeight="1" x14ac:dyDescent="0.25">
      <c r="A153" t="str">
        <f>IF('AWP Estimate_DATE'!A141="","",'AWP Estimate_DATE'!A141)</f>
        <v/>
      </c>
      <c r="B153" t="str">
        <f>IF('AWP Estimate_DATE'!B141="","",'AWP Estimate_DATE'!B141)</f>
        <v/>
      </c>
      <c r="C153" t="str">
        <f>IF('AWP Estimate_DATE'!C141="","",'AWP Estimate_DATE'!C141)</f>
        <v/>
      </c>
      <c r="D153" t="str">
        <f>IF('AWP Estimate_DATE'!D141="","",'AWP Estimate_DATE'!D141)</f>
        <v/>
      </c>
      <c r="E153" t="str">
        <f>IF('AWP Estimate_DATE'!E141="","",'AWP Estimate_DATE'!E141)</f>
        <v/>
      </c>
      <c r="F153" t="str">
        <f>IF('AWP Estimate_DATE'!F141="","",'AWP Estimate_DATE'!F141)</f>
        <v/>
      </c>
      <c r="G153" t="str">
        <f>IF('AWP Estimate_DATE'!G141="","",'AWP Estimate_DATE'!G141)</f>
        <v/>
      </c>
      <c r="H153" t="str">
        <f>IF('AWP Estimate_DATE'!H141="","",'AWP Estimate_DATE'!H141)</f>
        <v/>
      </c>
      <c r="I153" s="41" t="str">
        <f>IF(Sheet156[[#This Row],[Item Number]]="", "", _xlfn.XLOOKUP(Sheet156[[#This Row],[Item Number]], 'Item Lookup Table'!A:A, 'Item Lookup Table'!D:D, " "))</f>
        <v/>
      </c>
      <c r="J153" s="60" t="b">
        <v>0</v>
      </c>
      <c r="K153" s="60" t="b">
        <v>0</v>
      </c>
      <c r="L153" s="60" t="b">
        <v>0</v>
      </c>
      <c r="M153" s="60" t="b">
        <v>0</v>
      </c>
      <c r="N153" s="60" t="b">
        <v>0</v>
      </c>
      <c r="O153" s="60" t="b">
        <v>0</v>
      </c>
      <c r="P153" s="60" t="b">
        <v>0</v>
      </c>
      <c r="Q153" s="60" t="b">
        <v>0</v>
      </c>
      <c r="S153" s="43"/>
      <c r="T153" s="43"/>
      <c r="U153" s="43"/>
      <c r="V15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5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5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5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5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54" spans="1:26" ht="18.75" customHeight="1" x14ac:dyDescent="0.25">
      <c r="A154" t="str">
        <f>IF('AWP Estimate_DATE'!A142="","",'AWP Estimate_DATE'!A142)</f>
        <v/>
      </c>
      <c r="B154" t="str">
        <f>IF('AWP Estimate_DATE'!B142="","",'AWP Estimate_DATE'!B142)</f>
        <v/>
      </c>
      <c r="C154" t="str">
        <f>IF('AWP Estimate_DATE'!C142="","",'AWP Estimate_DATE'!C142)</f>
        <v/>
      </c>
      <c r="D154" t="str">
        <f>IF('AWP Estimate_DATE'!D142="","",'AWP Estimate_DATE'!D142)</f>
        <v/>
      </c>
      <c r="E154" t="str">
        <f>IF('AWP Estimate_DATE'!E142="","",'AWP Estimate_DATE'!E142)</f>
        <v/>
      </c>
      <c r="F154" t="str">
        <f>IF('AWP Estimate_DATE'!F142="","",'AWP Estimate_DATE'!F142)</f>
        <v/>
      </c>
      <c r="G154" t="str">
        <f>IF('AWP Estimate_DATE'!G142="","",'AWP Estimate_DATE'!G142)</f>
        <v/>
      </c>
      <c r="H154" t="str">
        <f>IF('AWP Estimate_DATE'!H142="","",'AWP Estimate_DATE'!H142)</f>
        <v/>
      </c>
      <c r="I154" s="41" t="str">
        <f>IF(Sheet156[[#This Row],[Item Number]]="", "", _xlfn.XLOOKUP(Sheet156[[#This Row],[Item Number]], 'Item Lookup Table'!A:A, 'Item Lookup Table'!D:D, " "))</f>
        <v/>
      </c>
      <c r="J154" s="60" t="b">
        <v>0</v>
      </c>
      <c r="K154" s="60" t="b">
        <v>0</v>
      </c>
      <c r="L154" s="60" t="b">
        <v>0</v>
      </c>
      <c r="M154" s="60" t="b">
        <v>0</v>
      </c>
      <c r="N154" s="60" t="b">
        <v>0</v>
      </c>
      <c r="O154" s="60" t="b">
        <v>0</v>
      </c>
      <c r="P154" s="60" t="b">
        <v>0</v>
      </c>
      <c r="Q154" s="60" t="b">
        <v>0</v>
      </c>
      <c r="S154" s="43"/>
      <c r="T154" s="43"/>
      <c r="U154" s="43"/>
      <c r="V15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5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5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5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5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55" spans="1:26" ht="18.75" customHeight="1" x14ac:dyDescent="0.25">
      <c r="A155" t="str">
        <f>IF('AWP Estimate_DATE'!A143="","",'AWP Estimate_DATE'!A143)</f>
        <v/>
      </c>
      <c r="B155" t="str">
        <f>IF('AWP Estimate_DATE'!B143="","",'AWP Estimate_DATE'!B143)</f>
        <v/>
      </c>
      <c r="C155" t="str">
        <f>IF('AWP Estimate_DATE'!C143="","",'AWP Estimate_DATE'!C143)</f>
        <v/>
      </c>
      <c r="D155" t="str">
        <f>IF('AWP Estimate_DATE'!D143="","",'AWP Estimate_DATE'!D143)</f>
        <v/>
      </c>
      <c r="E155" t="str">
        <f>IF('AWP Estimate_DATE'!E143="","",'AWP Estimate_DATE'!E143)</f>
        <v/>
      </c>
      <c r="F155" t="str">
        <f>IF('AWP Estimate_DATE'!F143="","",'AWP Estimate_DATE'!F143)</f>
        <v/>
      </c>
      <c r="G155" t="str">
        <f>IF('AWP Estimate_DATE'!G143="","",'AWP Estimate_DATE'!G143)</f>
        <v/>
      </c>
      <c r="H155" t="str">
        <f>IF('AWP Estimate_DATE'!H143="","",'AWP Estimate_DATE'!H143)</f>
        <v/>
      </c>
      <c r="I155" s="41" t="str">
        <f>IF(Sheet156[[#This Row],[Item Number]]="", "", _xlfn.XLOOKUP(Sheet156[[#This Row],[Item Number]], 'Item Lookup Table'!A:A, 'Item Lookup Table'!D:D, " "))</f>
        <v/>
      </c>
      <c r="J155" s="60" t="b">
        <v>0</v>
      </c>
      <c r="K155" s="60" t="b">
        <v>0</v>
      </c>
      <c r="L155" s="60" t="b">
        <v>0</v>
      </c>
      <c r="M155" s="60" t="b">
        <v>0</v>
      </c>
      <c r="N155" s="60" t="b">
        <v>0</v>
      </c>
      <c r="O155" s="60" t="b">
        <v>0</v>
      </c>
      <c r="P155" s="60" t="b">
        <v>0</v>
      </c>
      <c r="Q155" s="60" t="b">
        <v>0</v>
      </c>
      <c r="S155" s="43"/>
      <c r="T155" s="43"/>
      <c r="U155" s="43"/>
      <c r="V15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5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5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5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5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56" spans="1:26" ht="18.75" customHeight="1" x14ac:dyDescent="0.25">
      <c r="A156" t="str">
        <f>IF('AWP Estimate_DATE'!A144="","",'AWP Estimate_DATE'!A144)</f>
        <v/>
      </c>
      <c r="B156" t="str">
        <f>IF('AWP Estimate_DATE'!B144="","",'AWP Estimate_DATE'!B144)</f>
        <v/>
      </c>
      <c r="C156" t="str">
        <f>IF('AWP Estimate_DATE'!C144="","",'AWP Estimate_DATE'!C144)</f>
        <v/>
      </c>
      <c r="D156" t="str">
        <f>IF('AWP Estimate_DATE'!D144="","",'AWP Estimate_DATE'!D144)</f>
        <v/>
      </c>
      <c r="E156" t="str">
        <f>IF('AWP Estimate_DATE'!E144="","",'AWP Estimate_DATE'!E144)</f>
        <v/>
      </c>
      <c r="F156" t="str">
        <f>IF('AWP Estimate_DATE'!F144="","",'AWP Estimate_DATE'!F144)</f>
        <v/>
      </c>
      <c r="G156" t="str">
        <f>IF('AWP Estimate_DATE'!G144="","",'AWP Estimate_DATE'!G144)</f>
        <v/>
      </c>
      <c r="H156" t="str">
        <f>IF('AWP Estimate_DATE'!H144="","",'AWP Estimate_DATE'!H144)</f>
        <v/>
      </c>
      <c r="I156" s="41" t="str">
        <f>IF(Sheet156[[#This Row],[Item Number]]="", "", _xlfn.XLOOKUP(Sheet156[[#This Row],[Item Number]], 'Item Lookup Table'!A:A, 'Item Lookup Table'!D:D, " "))</f>
        <v/>
      </c>
      <c r="J156" s="60" t="b">
        <v>0</v>
      </c>
      <c r="K156" s="60" t="b">
        <v>0</v>
      </c>
      <c r="L156" s="60" t="b">
        <v>0</v>
      </c>
      <c r="M156" s="60" t="b">
        <v>0</v>
      </c>
      <c r="N156" s="60" t="b">
        <v>0</v>
      </c>
      <c r="O156" s="60" t="b">
        <v>0</v>
      </c>
      <c r="P156" s="60" t="b">
        <v>0</v>
      </c>
      <c r="Q156" s="60" t="b">
        <v>0</v>
      </c>
      <c r="S156" s="43"/>
      <c r="T156" s="43"/>
      <c r="U156" s="43"/>
      <c r="V15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5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5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5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5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57" spans="1:26" ht="18.75" customHeight="1" x14ac:dyDescent="0.25">
      <c r="A157" t="str">
        <f>IF('AWP Estimate_DATE'!A145="","",'AWP Estimate_DATE'!A145)</f>
        <v/>
      </c>
      <c r="B157" t="str">
        <f>IF('AWP Estimate_DATE'!B145="","",'AWP Estimate_DATE'!B145)</f>
        <v/>
      </c>
      <c r="C157" t="str">
        <f>IF('AWP Estimate_DATE'!C145="","",'AWP Estimate_DATE'!C145)</f>
        <v/>
      </c>
      <c r="D157" t="str">
        <f>IF('AWP Estimate_DATE'!D145="","",'AWP Estimate_DATE'!D145)</f>
        <v/>
      </c>
      <c r="E157" t="str">
        <f>IF('AWP Estimate_DATE'!E145="","",'AWP Estimate_DATE'!E145)</f>
        <v/>
      </c>
      <c r="F157" t="str">
        <f>IF('AWP Estimate_DATE'!F145="","",'AWP Estimate_DATE'!F145)</f>
        <v/>
      </c>
      <c r="G157" t="str">
        <f>IF('AWP Estimate_DATE'!G145="","",'AWP Estimate_DATE'!G145)</f>
        <v/>
      </c>
      <c r="H157" t="str">
        <f>IF('AWP Estimate_DATE'!H145="","",'AWP Estimate_DATE'!H145)</f>
        <v/>
      </c>
      <c r="I157" s="41" t="str">
        <f>IF(Sheet156[[#This Row],[Item Number]]="", "", _xlfn.XLOOKUP(Sheet156[[#This Row],[Item Number]], 'Item Lookup Table'!A:A, 'Item Lookup Table'!D:D, " "))</f>
        <v/>
      </c>
      <c r="J157" s="60" t="b">
        <v>0</v>
      </c>
      <c r="K157" s="60" t="b">
        <v>0</v>
      </c>
      <c r="L157" s="60" t="b">
        <v>0</v>
      </c>
      <c r="M157" s="60" t="b">
        <v>0</v>
      </c>
      <c r="N157" s="60" t="b">
        <v>0</v>
      </c>
      <c r="O157" s="60" t="b">
        <v>0</v>
      </c>
      <c r="P157" s="60" t="b">
        <v>0</v>
      </c>
      <c r="Q157" s="60" t="b">
        <v>0</v>
      </c>
      <c r="S157" s="43"/>
      <c r="T157" s="43"/>
      <c r="U157" s="43"/>
      <c r="V15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5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5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5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5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58" spans="1:26" ht="18.75" customHeight="1" x14ac:dyDescent="0.25">
      <c r="A158" t="str">
        <f>IF('AWP Estimate_DATE'!A146="","",'AWP Estimate_DATE'!A146)</f>
        <v/>
      </c>
      <c r="B158" t="str">
        <f>IF('AWP Estimate_DATE'!B146="","",'AWP Estimate_DATE'!B146)</f>
        <v/>
      </c>
      <c r="C158" t="str">
        <f>IF('AWP Estimate_DATE'!C146="","",'AWP Estimate_DATE'!C146)</f>
        <v/>
      </c>
      <c r="D158" t="str">
        <f>IF('AWP Estimate_DATE'!D146="","",'AWP Estimate_DATE'!D146)</f>
        <v/>
      </c>
      <c r="E158" t="str">
        <f>IF('AWP Estimate_DATE'!E146="","",'AWP Estimate_DATE'!E146)</f>
        <v/>
      </c>
      <c r="F158" t="str">
        <f>IF('AWP Estimate_DATE'!F146="","",'AWP Estimate_DATE'!F146)</f>
        <v/>
      </c>
      <c r="G158" t="str">
        <f>IF('AWP Estimate_DATE'!G146="","",'AWP Estimate_DATE'!G146)</f>
        <v/>
      </c>
      <c r="H158" t="str">
        <f>IF('AWP Estimate_DATE'!H146="","",'AWP Estimate_DATE'!H146)</f>
        <v/>
      </c>
      <c r="I158" s="41" t="str">
        <f>IF(Sheet156[[#This Row],[Item Number]]="", "", _xlfn.XLOOKUP(Sheet156[[#This Row],[Item Number]], 'Item Lookup Table'!A:A, 'Item Lookup Table'!D:D, " "))</f>
        <v/>
      </c>
      <c r="J158" s="60" t="b">
        <v>0</v>
      </c>
      <c r="K158" s="60" t="b">
        <v>0</v>
      </c>
      <c r="L158" s="60" t="b">
        <v>0</v>
      </c>
      <c r="M158" s="60" t="b">
        <v>0</v>
      </c>
      <c r="N158" s="60" t="b">
        <v>0</v>
      </c>
      <c r="O158" s="60" t="b">
        <v>0</v>
      </c>
      <c r="P158" s="60" t="b">
        <v>0</v>
      </c>
      <c r="Q158" s="60" t="b">
        <v>0</v>
      </c>
      <c r="S158" s="43"/>
      <c r="T158" s="43"/>
      <c r="U158" s="43"/>
      <c r="V15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5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5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5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5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59" spans="1:26" ht="18.75" customHeight="1" x14ac:dyDescent="0.25">
      <c r="A159" t="str">
        <f>IF('AWP Estimate_DATE'!A147="","",'AWP Estimate_DATE'!A147)</f>
        <v/>
      </c>
      <c r="B159" t="str">
        <f>IF('AWP Estimate_DATE'!B147="","",'AWP Estimate_DATE'!B147)</f>
        <v/>
      </c>
      <c r="C159" t="str">
        <f>IF('AWP Estimate_DATE'!C147="","",'AWP Estimate_DATE'!C147)</f>
        <v/>
      </c>
      <c r="D159" t="str">
        <f>IF('AWP Estimate_DATE'!D147="","",'AWP Estimate_DATE'!D147)</f>
        <v/>
      </c>
      <c r="E159" t="str">
        <f>IF('AWP Estimate_DATE'!E147="","",'AWP Estimate_DATE'!E147)</f>
        <v/>
      </c>
      <c r="F159" t="str">
        <f>IF('AWP Estimate_DATE'!F147="","",'AWP Estimate_DATE'!F147)</f>
        <v/>
      </c>
      <c r="G159" t="str">
        <f>IF('AWP Estimate_DATE'!G147="","",'AWP Estimate_DATE'!G147)</f>
        <v/>
      </c>
      <c r="H159" t="str">
        <f>IF('AWP Estimate_DATE'!H147="","",'AWP Estimate_DATE'!H147)</f>
        <v/>
      </c>
      <c r="I159" s="41" t="str">
        <f>IF(Sheet156[[#This Row],[Item Number]]="", "", _xlfn.XLOOKUP(Sheet156[[#This Row],[Item Number]], 'Item Lookup Table'!A:A, 'Item Lookup Table'!D:D, " "))</f>
        <v/>
      </c>
      <c r="J159" s="60" t="b">
        <v>0</v>
      </c>
      <c r="K159" s="60" t="b">
        <v>0</v>
      </c>
      <c r="L159" s="60" t="b">
        <v>0</v>
      </c>
      <c r="M159" s="60" t="b">
        <v>0</v>
      </c>
      <c r="N159" s="60" t="b">
        <v>0</v>
      </c>
      <c r="O159" s="60" t="b">
        <v>0</v>
      </c>
      <c r="P159" s="60" t="b">
        <v>0</v>
      </c>
      <c r="Q159" s="60" t="b">
        <v>0</v>
      </c>
      <c r="S159" s="43"/>
      <c r="T159" s="43"/>
      <c r="U159" s="43"/>
      <c r="V15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5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5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5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5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60" spans="1:26" ht="18.75" customHeight="1" x14ac:dyDescent="0.25">
      <c r="A160" t="str">
        <f>IF('AWP Estimate_DATE'!A148="","",'AWP Estimate_DATE'!A148)</f>
        <v/>
      </c>
      <c r="B160" t="str">
        <f>IF('AWP Estimate_DATE'!B148="","",'AWP Estimate_DATE'!B148)</f>
        <v/>
      </c>
      <c r="C160" t="str">
        <f>IF('AWP Estimate_DATE'!C148="","",'AWP Estimate_DATE'!C148)</f>
        <v/>
      </c>
      <c r="D160" t="str">
        <f>IF('AWP Estimate_DATE'!D148="","",'AWP Estimate_DATE'!D148)</f>
        <v/>
      </c>
      <c r="E160" t="str">
        <f>IF('AWP Estimate_DATE'!E148="","",'AWP Estimate_DATE'!E148)</f>
        <v/>
      </c>
      <c r="F160" t="str">
        <f>IF('AWP Estimate_DATE'!F148="","",'AWP Estimate_DATE'!F148)</f>
        <v/>
      </c>
      <c r="G160" t="str">
        <f>IF('AWP Estimate_DATE'!G148="","",'AWP Estimate_DATE'!G148)</f>
        <v/>
      </c>
      <c r="H160" t="str">
        <f>IF('AWP Estimate_DATE'!H148="","",'AWP Estimate_DATE'!H148)</f>
        <v/>
      </c>
      <c r="I160" s="41" t="str">
        <f>IF(Sheet156[[#This Row],[Item Number]]="", "", _xlfn.XLOOKUP(Sheet156[[#This Row],[Item Number]], 'Item Lookup Table'!A:A, 'Item Lookup Table'!D:D, " "))</f>
        <v/>
      </c>
      <c r="J160" s="60" t="b">
        <v>0</v>
      </c>
      <c r="K160" s="60" t="b">
        <v>0</v>
      </c>
      <c r="L160" s="60" t="b">
        <v>0</v>
      </c>
      <c r="M160" s="60" t="b">
        <v>0</v>
      </c>
      <c r="N160" s="60" t="b">
        <v>0</v>
      </c>
      <c r="O160" s="60" t="b">
        <v>0</v>
      </c>
      <c r="P160" s="60" t="b">
        <v>0</v>
      </c>
      <c r="Q160" s="60" t="b">
        <v>0</v>
      </c>
      <c r="S160" s="43"/>
      <c r="T160" s="43"/>
      <c r="U160" s="43"/>
      <c r="V16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6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6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6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6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61" spans="1:26" ht="18.75" customHeight="1" x14ac:dyDescent="0.25">
      <c r="A161" t="str">
        <f>IF('AWP Estimate_DATE'!A149="","",'AWP Estimate_DATE'!A149)</f>
        <v/>
      </c>
      <c r="B161" t="str">
        <f>IF('AWP Estimate_DATE'!B149="","",'AWP Estimate_DATE'!B149)</f>
        <v/>
      </c>
      <c r="C161" t="str">
        <f>IF('AWP Estimate_DATE'!C149="","",'AWP Estimate_DATE'!C149)</f>
        <v/>
      </c>
      <c r="D161" t="str">
        <f>IF('AWP Estimate_DATE'!D149="","",'AWP Estimate_DATE'!D149)</f>
        <v/>
      </c>
      <c r="E161" t="str">
        <f>IF('AWP Estimate_DATE'!E149="","",'AWP Estimate_DATE'!E149)</f>
        <v/>
      </c>
      <c r="F161" t="str">
        <f>IF('AWP Estimate_DATE'!F149="","",'AWP Estimate_DATE'!F149)</f>
        <v/>
      </c>
      <c r="G161" t="str">
        <f>IF('AWP Estimate_DATE'!G149="","",'AWP Estimate_DATE'!G149)</f>
        <v/>
      </c>
      <c r="H161" t="str">
        <f>IF('AWP Estimate_DATE'!H149="","",'AWP Estimate_DATE'!H149)</f>
        <v/>
      </c>
      <c r="I161" s="41" t="str">
        <f>IF(Sheet156[[#This Row],[Item Number]]="", "", _xlfn.XLOOKUP(Sheet156[[#This Row],[Item Number]], 'Item Lookup Table'!A:A, 'Item Lookup Table'!D:D, " "))</f>
        <v/>
      </c>
      <c r="J161" s="60" t="b">
        <v>0</v>
      </c>
      <c r="K161" s="60" t="b">
        <v>0</v>
      </c>
      <c r="L161" s="60" t="b">
        <v>0</v>
      </c>
      <c r="M161" s="60" t="b">
        <v>0</v>
      </c>
      <c r="N161" s="60" t="b">
        <v>0</v>
      </c>
      <c r="O161" s="60" t="b">
        <v>0</v>
      </c>
      <c r="P161" s="60" t="b">
        <v>0</v>
      </c>
      <c r="Q161" s="60" t="b">
        <v>0</v>
      </c>
      <c r="S161" s="43"/>
      <c r="T161" s="43"/>
      <c r="U161" s="43"/>
      <c r="V16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6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6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6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6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62" spans="1:26" ht="18.75" customHeight="1" x14ac:dyDescent="0.25">
      <c r="A162" t="str">
        <f>IF('AWP Estimate_DATE'!A150="","",'AWP Estimate_DATE'!A150)</f>
        <v/>
      </c>
      <c r="B162" t="str">
        <f>IF('AWP Estimate_DATE'!B150="","",'AWP Estimate_DATE'!B150)</f>
        <v/>
      </c>
      <c r="C162" t="str">
        <f>IF('AWP Estimate_DATE'!C150="","",'AWP Estimate_DATE'!C150)</f>
        <v/>
      </c>
      <c r="D162" t="str">
        <f>IF('AWP Estimate_DATE'!D150="","",'AWP Estimate_DATE'!D150)</f>
        <v/>
      </c>
      <c r="E162" t="str">
        <f>IF('AWP Estimate_DATE'!E150="","",'AWP Estimate_DATE'!E150)</f>
        <v/>
      </c>
      <c r="F162" t="str">
        <f>IF('AWP Estimate_DATE'!F150="","",'AWP Estimate_DATE'!F150)</f>
        <v/>
      </c>
      <c r="G162" t="str">
        <f>IF('AWP Estimate_DATE'!G150="","",'AWP Estimate_DATE'!G150)</f>
        <v/>
      </c>
      <c r="H162" t="str">
        <f>IF('AWP Estimate_DATE'!H150="","",'AWP Estimate_DATE'!H150)</f>
        <v/>
      </c>
      <c r="I162" s="41" t="str">
        <f>IF(Sheet156[[#This Row],[Item Number]]="", "", _xlfn.XLOOKUP(Sheet156[[#This Row],[Item Number]], 'Item Lookup Table'!A:A, 'Item Lookup Table'!D:D, " "))</f>
        <v/>
      </c>
      <c r="J162" s="60" t="b">
        <v>0</v>
      </c>
      <c r="K162" s="60" t="b">
        <v>0</v>
      </c>
      <c r="L162" s="60" t="b">
        <v>0</v>
      </c>
      <c r="M162" s="60" t="b">
        <v>0</v>
      </c>
      <c r="N162" s="60" t="b">
        <v>0</v>
      </c>
      <c r="O162" s="60" t="b">
        <v>0</v>
      </c>
      <c r="P162" s="60" t="b">
        <v>0</v>
      </c>
      <c r="Q162" s="60" t="b">
        <v>0</v>
      </c>
      <c r="S162" s="43"/>
      <c r="T162" s="43"/>
      <c r="U162" s="43"/>
      <c r="V16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6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6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6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6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63" spans="1:26" ht="18.75" customHeight="1" x14ac:dyDescent="0.25">
      <c r="A163" t="str">
        <f>IF('AWP Estimate_DATE'!A151="","",'AWP Estimate_DATE'!A151)</f>
        <v/>
      </c>
      <c r="B163" t="str">
        <f>IF('AWP Estimate_DATE'!B151="","",'AWP Estimate_DATE'!B151)</f>
        <v/>
      </c>
      <c r="C163" t="str">
        <f>IF('AWP Estimate_DATE'!C151="","",'AWP Estimate_DATE'!C151)</f>
        <v/>
      </c>
      <c r="D163" t="str">
        <f>IF('AWP Estimate_DATE'!D151="","",'AWP Estimate_DATE'!D151)</f>
        <v/>
      </c>
      <c r="E163" t="str">
        <f>IF('AWP Estimate_DATE'!E151="","",'AWP Estimate_DATE'!E151)</f>
        <v/>
      </c>
      <c r="F163" t="str">
        <f>IF('AWP Estimate_DATE'!F151="","",'AWP Estimate_DATE'!F151)</f>
        <v/>
      </c>
      <c r="G163" t="str">
        <f>IF('AWP Estimate_DATE'!G151="","",'AWP Estimate_DATE'!G151)</f>
        <v/>
      </c>
      <c r="H163" t="str">
        <f>IF('AWP Estimate_DATE'!H151="","",'AWP Estimate_DATE'!H151)</f>
        <v/>
      </c>
      <c r="I163" s="41" t="str">
        <f>IF(Sheet156[[#This Row],[Item Number]]="", "", _xlfn.XLOOKUP(Sheet156[[#This Row],[Item Number]], 'Item Lookup Table'!A:A, 'Item Lookup Table'!D:D, " "))</f>
        <v/>
      </c>
      <c r="J163" s="60" t="b">
        <v>0</v>
      </c>
      <c r="K163" s="60" t="b">
        <v>0</v>
      </c>
      <c r="L163" s="60" t="b">
        <v>0</v>
      </c>
      <c r="M163" s="60" t="b">
        <v>0</v>
      </c>
      <c r="N163" s="60" t="b">
        <v>0</v>
      </c>
      <c r="O163" s="60" t="b">
        <v>0</v>
      </c>
      <c r="P163" s="60" t="b">
        <v>0</v>
      </c>
      <c r="Q163" s="60" t="b">
        <v>0</v>
      </c>
      <c r="S163" s="43"/>
      <c r="T163" s="43"/>
      <c r="U163" s="43"/>
      <c r="V16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6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6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6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6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64" spans="1:26" ht="18.75" customHeight="1" x14ac:dyDescent="0.25">
      <c r="A164" t="str">
        <f>IF('AWP Estimate_DATE'!A152="","",'AWP Estimate_DATE'!A152)</f>
        <v/>
      </c>
      <c r="B164" t="str">
        <f>IF('AWP Estimate_DATE'!B152="","",'AWP Estimate_DATE'!B152)</f>
        <v/>
      </c>
      <c r="C164" t="str">
        <f>IF('AWP Estimate_DATE'!C152="","",'AWP Estimate_DATE'!C152)</f>
        <v/>
      </c>
      <c r="D164" t="str">
        <f>IF('AWP Estimate_DATE'!D152="","",'AWP Estimate_DATE'!D152)</f>
        <v/>
      </c>
      <c r="E164" t="str">
        <f>IF('AWP Estimate_DATE'!E152="","",'AWP Estimate_DATE'!E152)</f>
        <v/>
      </c>
      <c r="F164" t="str">
        <f>IF('AWP Estimate_DATE'!F152="","",'AWP Estimate_DATE'!F152)</f>
        <v/>
      </c>
      <c r="G164" t="str">
        <f>IF('AWP Estimate_DATE'!G152="","",'AWP Estimate_DATE'!G152)</f>
        <v/>
      </c>
      <c r="H164" t="str">
        <f>IF('AWP Estimate_DATE'!H152="","",'AWP Estimate_DATE'!H152)</f>
        <v/>
      </c>
      <c r="I164" s="41" t="str">
        <f>IF(Sheet156[[#This Row],[Item Number]]="", "", _xlfn.XLOOKUP(Sheet156[[#This Row],[Item Number]], 'Item Lookup Table'!A:A, 'Item Lookup Table'!D:D, " "))</f>
        <v/>
      </c>
      <c r="J164" s="60" t="b">
        <v>0</v>
      </c>
      <c r="K164" s="60" t="b">
        <v>0</v>
      </c>
      <c r="L164" s="60" t="b">
        <v>0</v>
      </c>
      <c r="M164" s="60" t="b">
        <v>0</v>
      </c>
      <c r="N164" s="60" t="b">
        <v>0</v>
      </c>
      <c r="O164" s="60" t="b">
        <v>0</v>
      </c>
      <c r="P164" s="60" t="b">
        <v>0</v>
      </c>
      <c r="Q164" s="60" t="b">
        <v>0</v>
      </c>
      <c r="S164" s="43"/>
      <c r="T164" s="43"/>
      <c r="U164" s="43"/>
      <c r="V16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6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6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6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6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65" spans="1:26" ht="18.75" customHeight="1" x14ac:dyDescent="0.25">
      <c r="A165" t="str">
        <f>IF('AWP Estimate_DATE'!A153="","",'AWP Estimate_DATE'!A153)</f>
        <v/>
      </c>
      <c r="B165" t="str">
        <f>IF('AWP Estimate_DATE'!B153="","",'AWP Estimate_DATE'!B153)</f>
        <v/>
      </c>
      <c r="C165" t="str">
        <f>IF('AWP Estimate_DATE'!C153="","",'AWP Estimate_DATE'!C153)</f>
        <v/>
      </c>
      <c r="D165" t="str">
        <f>IF('AWP Estimate_DATE'!D153="","",'AWP Estimate_DATE'!D153)</f>
        <v/>
      </c>
      <c r="E165" t="str">
        <f>IF('AWP Estimate_DATE'!E153="","",'AWP Estimate_DATE'!E153)</f>
        <v/>
      </c>
      <c r="F165" t="str">
        <f>IF('AWP Estimate_DATE'!F153="","",'AWP Estimate_DATE'!F153)</f>
        <v/>
      </c>
      <c r="G165" t="str">
        <f>IF('AWP Estimate_DATE'!G153="","",'AWP Estimate_DATE'!G153)</f>
        <v/>
      </c>
      <c r="H165" t="str">
        <f>IF('AWP Estimate_DATE'!H153="","",'AWP Estimate_DATE'!H153)</f>
        <v/>
      </c>
      <c r="I165" s="41" t="str">
        <f>IF(Sheet156[[#This Row],[Item Number]]="", "", _xlfn.XLOOKUP(Sheet156[[#This Row],[Item Number]], 'Item Lookup Table'!A:A, 'Item Lookup Table'!D:D, " "))</f>
        <v/>
      </c>
      <c r="J165" s="60" t="b">
        <v>0</v>
      </c>
      <c r="K165" s="60" t="b">
        <v>0</v>
      </c>
      <c r="L165" s="60" t="b">
        <v>0</v>
      </c>
      <c r="M165" s="60" t="b">
        <v>0</v>
      </c>
      <c r="N165" s="60" t="b">
        <v>0</v>
      </c>
      <c r="O165" s="60" t="b">
        <v>0</v>
      </c>
      <c r="P165" s="60" t="b">
        <v>0</v>
      </c>
      <c r="Q165" s="60" t="b">
        <v>0</v>
      </c>
      <c r="S165" s="43"/>
      <c r="T165" s="43"/>
      <c r="U165" s="43"/>
      <c r="V16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6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6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6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6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66" spans="1:26" ht="18.75" customHeight="1" x14ac:dyDescent="0.25">
      <c r="A166" t="str">
        <f>IF('AWP Estimate_DATE'!A154="","",'AWP Estimate_DATE'!A154)</f>
        <v/>
      </c>
      <c r="B166" t="str">
        <f>IF('AWP Estimate_DATE'!B154="","",'AWP Estimate_DATE'!B154)</f>
        <v/>
      </c>
      <c r="C166" t="str">
        <f>IF('AWP Estimate_DATE'!C154="","",'AWP Estimate_DATE'!C154)</f>
        <v/>
      </c>
      <c r="D166" t="str">
        <f>IF('AWP Estimate_DATE'!D154="","",'AWP Estimate_DATE'!D154)</f>
        <v/>
      </c>
      <c r="E166" t="str">
        <f>IF('AWP Estimate_DATE'!E154="","",'AWP Estimate_DATE'!E154)</f>
        <v/>
      </c>
      <c r="F166" t="str">
        <f>IF('AWP Estimate_DATE'!F154="","",'AWP Estimate_DATE'!F154)</f>
        <v/>
      </c>
      <c r="G166" t="str">
        <f>IF('AWP Estimate_DATE'!G154="","",'AWP Estimate_DATE'!G154)</f>
        <v/>
      </c>
      <c r="H166" t="str">
        <f>IF('AWP Estimate_DATE'!H154="","",'AWP Estimate_DATE'!H154)</f>
        <v/>
      </c>
      <c r="I166" s="41" t="str">
        <f>IF(Sheet156[[#This Row],[Item Number]]="", "", _xlfn.XLOOKUP(Sheet156[[#This Row],[Item Number]], 'Item Lookup Table'!A:A, 'Item Lookup Table'!D:D, " "))</f>
        <v/>
      </c>
      <c r="J166" s="60" t="b">
        <v>0</v>
      </c>
      <c r="K166" s="60" t="b">
        <v>0</v>
      </c>
      <c r="L166" s="60" t="b">
        <v>0</v>
      </c>
      <c r="M166" s="60" t="b">
        <v>0</v>
      </c>
      <c r="N166" s="60" t="b">
        <v>0</v>
      </c>
      <c r="O166" s="60" t="b">
        <v>0</v>
      </c>
      <c r="P166" s="60" t="b">
        <v>0</v>
      </c>
      <c r="Q166" s="60" t="b">
        <v>0</v>
      </c>
      <c r="S166" s="43"/>
      <c r="T166" s="43"/>
      <c r="U166" s="43"/>
      <c r="V16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6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6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6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6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67" spans="1:26" ht="18.75" customHeight="1" x14ac:dyDescent="0.25">
      <c r="A167" t="str">
        <f>IF('AWP Estimate_DATE'!A155="","",'AWP Estimate_DATE'!A155)</f>
        <v/>
      </c>
      <c r="B167" t="str">
        <f>IF('AWP Estimate_DATE'!B155="","",'AWP Estimate_DATE'!B155)</f>
        <v/>
      </c>
      <c r="C167" t="str">
        <f>IF('AWP Estimate_DATE'!C155="","",'AWP Estimate_DATE'!C155)</f>
        <v/>
      </c>
      <c r="D167" t="str">
        <f>IF('AWP Estimate_DATE'!D155="","",'AWP Estimate_DATE'!D155)</f>
        <v/>
      </c>
      <c r="E167" t="str">
        <f>IF('AWP Estimate_DATE'!E155="","",'AWP Estimate_DATE'!E155)</f>
        <v/>
      </c>
      <c r="F167" t="str">
        <f>IF('AWP Estimate_DATE'!F155="","",'AWP Estimate_DATE'!F155)</f>
        <v/>
      </c>
      <c r="G167" t="str">
        <f>IF('AWP Estimate_DATE'!G155="","",'AWP Estimate_DATE'!G155)</f>
        <v/>
      </c>
      <c r="H167" t="str">
        <f>IF('AWP Estimate_DATE'!H155="","",'AWP Estimate_DATE'!H155)</f>
        <v/>
      </c>
      <c r="I167" s="41" t="str">
        <f>IF(Sheet156[[#This Row],[Item Number]]="", "", _xlfn.XLOOKUP(Sheet156[[#This Row],[Item Number]], 'Item Lookup Table'!A:A, 'Item Lookup Table'!D:D, " "))</f>
        <v/>
      </c>
      <c r="J167" s="60" t="b">
        <v>0</v>
      </c>
      <c r="K167" s="60" t="b">
        <v>0</v>
      </c>
      <c r="L167" s="60" t="b">
        <v>0</v>
      </c>
      <c r="M167" s="60" t="b">
        <v>0</v>
      </c>
      <c r="N167" s="60" t="b">
        <v>0</v>
      </c>
      <c r="O167" s="60" t="b">
        <v>0</v>
      </c>
      <c r="P167" s="60" t="b">
        <v>0</v>
      </c>
      <c r="Q167" s="60" t="b">
        <v>0</v>
      </c>
      <c r="S167" s="43"/>
      <c r="T167" s="43"/>
      <c r="U167" s="43"/>
      <c r="V16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6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6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6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6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68" spans="1:26" ht="18.75" customHeight="1" x14ac:dyDescent="0.25">
      <c r="A168" t="str">
        <f>IF('AWP Estimate_DATE'!A156="","",'AWP Estimate_DATE'!A156)</f>
        <v/>
      </c>
      <c r="B168" t="str">
        <f>IF('AWP Estimate_DATE'!B156="","",'AWP Estimate_DATE'!B156)</f>
        <v/>
      </c>
      <c r="C168" t="str">
        <f>IF('AWP Estimate_DATE'!C156="","",'AWP Estimate_DATE'!C156)</f>
        <v/>
      </c>
      <c r="D168" t="str">
        <f>IF('AWP Estimate_DATE'!D156="","",'AWP Estimate_DATE'!D156)</f>
        <v/>
      </c>
      <c r="E168" t="str">
        <f>IF('AWP Estimate_DATE'!E156="","",'AWP Estimate_DATE'!E156)</f>
        <v/>
      </c>
      <c r="F168" t="str">
        <f>IF('AWP Estimate_DATE'!F156="","",'AWP Estimate_DATE'!F156)</f>
        <v/>
      </c>
      <c r="G168" t="str">
        <f>IF('AWP Estimate_DATE'!G156="","",'AWP Estimate_DATE'!G156)</f>
        <v/>
      </c>
      <c r="H168" t="str">
        <f>IF('AWP Estimate_DATE'!H156="","",'AWP Estimate_DATE'!H156)</f>
        <v/>
      </c>
      <c r="I168" s="41" t="str">
        <f>IF(Sheet156[[#This Row],[Item Number]]="", "", _xlfn.XLOOKUP(Sheet156[[#This Row],[Item Number]], 'Item Lookup Table'!A:A, 'Item Lookup Table'!D:D, " "))</f>
        <v/>
      </c>
      <c r="J168" s="60" t="b">
        <v>0</v>
      </c>
      <c r="K168" s="60" t="b">
        <v>0</v>
      </c>
      <c r="L168" s="60" t="b">
        <v>0</v>
      </c>
      <c r="M168" s="60" t="b">
        <v>0</v>
      </c>
      <c r="N168" s="60" t="b">
        <v>0</v>
      </c>
      <c r="O168" s="60" t="b">
        <v>0</v>
      </c>
      <c r="P168" s="60" t="b">
        <v>0</v>
      </c>
      <c r="Q168" s="60" t="b">
        <v>0</v>
      </c>
      <c r="S168" s="43"/>
      <c r="T168" s="43"/>
      <c r="U168" s="43"/>
      <c r="V16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6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6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6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6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69" spans="1:26" ht="18.75" customHeight="1" x14ac:dyDescent="0.25">
      <c r="A169" t="str">
        <f>IF('AWP Estimate_DATE'!A157="","",'AWP Estimate_DATE'!A157)</f>
        <v/>
      </c>
      <c r="B169" t="str">
        <f>IF('AWP Estimate_DATE'!B157="","",'AWP Estimate_DATE'!B157)</f>
        <v/>
      </c>
      <c r="C169" t="str">
        <f>IF('AWP Estimate_DATE'!C157="","",'AWP Estimate_DATE'!C157)</f>
        <v/>
      </c>
      <c r="D169" t="str">
        <f>IF('AWP Estimate_DATE'!D157="","",'AWP Estimate_DATE'!D157)</f>
        <v/>
      </c>
      <c r="E169" t="str">
        <f>IF('AWP Estimate_DATE'!E157="","",'AWP Estimate_DATE'!E157)</f>
        <v/>
      </c>
      <c r="F169" t="str">
        <f>IF('AWP Estimate_DATE'!F157="","",'AWP Estimate_DATE'!F157)</f>
        <v/>
      </c>
      <c r="G169" t="str">
        <f>IF('AWP Estimate_DATE'!G157="","",'AWP Estimate_DATE'!G157)</f>
        <v/>
      </c>
      <c r="H169" t="str">
        <f>IF('AWP Estimate_DATE'!H157="","",'AWP Estimate_DATE'!H157)</f>
        <v/>
      </c>
      <c r="I169" s="41" t="str">
        <f>IF(Sheet156[[#This Row],[Item Number]]="", "", _xlfn.XLOOKUP(Sheet156[[#This Row],[Item Number]], 'Item Lookup Table'!A:A, 'Item Lookup Table'!D:D, " "))</f>
        <v/>
      </c>
      <c r="J169" s="60" t="b">
        <v>0</v>
      </c>
      <c r="K169" s="60" t="b">
        <v>0</v>
      </c>
      <c r="L169" s="60" t="b">
        <v>0</v>
      </c>
      <c r="M169" s="60" t="b">
        <v>0</v>
      </c>
      <c r="N169" s="60" t="b">
        <v>0</v>
      </c>
      <c r="O169" s="60" t="b">
        <v>0</v>
      </c>
      <c r="P169" s="60" t="b">
        <v>0</v>
      </c>
      <c r="Q169" s="60" t="b">
        <v>0</v>
      </c>
      <c r="S169" s="43"/>
      <c r="T169" s="43"/>
      <c r="U169" s="43"/>
      <c r="V16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6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6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6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6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70" spans="1:26" ht="18.75" customHeight="1" x14ac:dyDescent="0.25">
      <c r="A170" t="str">
        <f>IF('AWP Estimate_DATE'!A158="","",'AWP Estimate_DATE'!A158)</f>
        <v/>
      </c>
      <c r="B170" t="str">
        <f>IF('AWP Estimate_DATE'!B158="","",'AWP Estimate_DATE'!B158)</f>
        <v/>
      </c>
      <c r="C170" t="str">
        <f>IF('AWP Estimate_DATE'!C158="","",'AWP Estimate_DATE'!C158)</f>
        <v/>
      </c>
      <c r="D170" t="str">
        <f>IF('AWP Estimate_DATE'!D158="","",'AWP Estimate_DATE'!D158)</f>
        <v/>
      </c>
      <c r="E170" t="str">
        <f>IF('AWP Estimate_DATE'!E158="","",'AWP Estimate_DATE'!E158)</f>
        <v/>
      </c>
      <c r="F170" t="str">
        <f>IF('AWP Estimate_DATE'!F158="","",'AWP Estimate_DATE'!F158)</f>
        <v/>
      </c>
      <c r="G170" t="str">
        <f>IF('AWP Estimate_DATE'!G158="","",'AWP Estimate_DATE'!G158)</f>
        <v/>
      </c>
      <c r="H170" t="str">
        <f>IF('AWP Estimate_DATE'!H158="","",'AWP Estimate_DATE'!H158)</f>
        <v/>
      </c>
      <c r="I170" s="41" t="str">
        <f>IF(Sheet156[[#This Row],[Item Number]]="", "", _xlfn.XLOOKUP(Sheet156[[#This Row],[Item Number]], 'Item Lookup Table'!A:A, 'Item Lookup Table'!D:D, " "))</f>
        <v/>
      </c>
      <c r="J170" s="60" t="b">
        <v>0</v>
      </c>
      <c r="K170" s="60" t="b">
        <v>0</v>
      </c>
      <c r="L170" s="60" t="b">
        <v>0</v>
      </c>
      <c r="M170" s="60" t="b">
        <v>0</v>
      </c>
      <c r="N170" s="60" t="b">
        <v>0</v>
      </c>
      <c r="O170" s="60" t="b">
        <v>0</v>
      </c>
      <c r="P170" s="60" t="b">
        <v>0</v>
      </c>
      <c r="Q170" s="60" t="b">
        <v>0</v>
      </c>
      <c r="S170" s="43"/>
      <c r="T170" s="43"/>
      <c r="U170" s="43"/>
      <c r="V17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7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7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7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7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71" spans="1:26" ht="18.75" customHeight="1" x14ac:dyDescent="0.25">
      <c r="A171" t="str">
        <f>IF('AWP Estimate_DATE'!A159="","",'AWP Estimate_DATE'!A159)</f>
        <v/>
      </c>
      <c r="B171" t="str">
        <f>IF('AWP Estimate_DATE'!B159="","",'AWP Estimate_DATE'!B159)</f>
        <v/>
      </c>
      <c r="C171" t="str">
        <f>IF('AWP Estimate_DATE'!C159="","",'AWP Estimate_DATE'!C159)</f>
        <v/>
      </c>
      <c r="D171" t="str">
        <f>IF('AWP Estimate_DATE'!D159="","",'AWP Estimate_DATE'!D159)</f>
        <v/>
      </c>
      <c r="E171" t="str">
        <f>IF('AWP Estimate_DATE'!E159="","",'AWP Estimate_DATE'!E159)</f>
        <v/>
      </c>
      <c r="F171" t="str">
        <f>IF('AWP Estimate_DATE'!F159="","",'AWP Estimate_DATE'!F159)</f>
        <v/>
      </c>
      <c r="G171" t="str">
        <f>IF('AWP Estimate_DATE'!G159="","",'AWP Estimate_DATE'!G159)</f>
        <v/>
      </c>
      <c r="H171" t="str">
        <f>IF('AWP Estimate_DATE'!H159="","",'AWP Estimate_DATE'!H159)</f>
        <v/>
      </c>
      <c r="I171" s="41" t="str">
        <f>IF(Sheet156[[#This Row],[Item Number]]="", "", _xlfn.XLOOKUP(Sheet156[[#This Row],[Item Number]], 'Item Lookup Table'!A:A, 'Item Lookup Table'!D:D, " "))</f>
        <v/>
      </c>
      <c r="J171" s="60" t="b">
        <v>0</v>
      </c>
      <c r="K171" s="60" t="b">
        <v>0</v>
      </c>
      <c r="L171" s="60" t="b">
        <v>0</v>
      </c>
      <c r="M171" s="60" t="b">
        <v>0</v>
      </c>
      <c r="N171" s="60" t="b">
        <v>0</v>
      </c>
      <c r="O171" s="60" t="b">
        <v>0</v>
      </c>
      <c r="P171" s="60" t="b">
        <v>0</v>
      </c>
      <c r="Q171" s="60" t="b">
        <v>0</v>
      </c>
      <c r="S171" s="43"/>
      <c r="T171" s="43"/>
      <c r="U171" s="43"/>
      <c r="V17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7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7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7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7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72" spans="1:26" ht="18.75" customHeight="1" x14ac:dyDescent="0.25">
      <c r="A172" t="str">
        <f>IF('AWP Estimate_DATE'!A160="","",'AWP Estimate_DATE'!A160)</f>
        <v/>
      </c>
      <c r="B172" t="str">
        <f>IF('AWP Estimate_DATE'!B160="","",'AWP Estimate_DATE'!B160)</f>
        <v/>
      </c>
      <c r="C172" t="str">
        <f>IF('AWP Estimate_DATE'!C160="","",'AWP Estimate_DATE'!C160)</f>
        <v/>
      </c>
      <c r="D172" t="str">
        <f>IF('AWP Estimate_DATE'!D160="","",'AWP Estimate_DATE'!D160)</f>
        <v/>
      </c>
      <c r="E172" t="str">
        <f>IF('AWP Estimate_DATE'!E160="","",'AWP Estimate_DATE'!E160)</f>
        <v/>
      </c>
      <c r="F172" t="str">
        <f>IF('AWP Estimate_DATE'!F160="","",'AWP Estimate_DATE'!F160)</f>
        <v/>
      </c>
      <c r="G172" t="str">
        <f>IF('AWP Estimate_DATE'!G160="","",'AWP Estimate_DATE'!G160)</f>
        <v/>
      </c>
      <c r="H172" t="str">
        <f>IF('AWP Estimate_DATE'!H160="","",'AWP Estimate_DATE'!H160)</f>
        <v/>
      </c>
      <c r="I172" s="41" t="str">
        <f>IF(Sheet156[[#This Row],[Item Number]]="", "", _xlfn.XLOOKUP(Sheet156[[#This Row],[Item Number]], 'Item Lookup Table'!A:A, 'Item Lookup Table'!D:D, " "))</f>
        <v/>
      </c>
      <c r="J172" s="60" t="b">
        <v>0</v>
      </c>
      <c r="K172" s="60" t="b">
        <v>0</v>
      </c>
      <c r="L172" s="60" t="b">
        <v>0</v>
      </c>
      <c r="M172" s="60" t="b">
        <v>0</v>
      </c>
      <c r="N172" s="60" t="b">
        <v>0</v>
      </c>
      <c r="O172" s="60" t="b">
        <v>0</v>
      </c>
      <c r="P172" s="60" t="b">
        <v>0</v>
      </c>
      <c r="Q172" s="60" t="b">
        <v>0</v>
      </c>
      <c r="S172" s="43"/>
      <c r="T172" s="43"/>
      <c r="U172" s="43"/>
      <c r="V17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7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7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7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7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73" spans="1:26" ht="18.75" customHeight="1" x14ac:dyDescent="0.25">
      <c r="A173" t="str">
        <f>IF('AWP Estimate_DATE'!A161="","",'AWP Estimate_DATE'!A161)</f>
        <v/>
      </c>
      <c r="B173" t="str">
        <f>IF('AWP Estimate_DATE'!B161="","",'AWP Estimate_DATE'!B161)</f>
        <v/>
      </c>
      <c r="C173" t="str">
        <f>IF('AWP Estimate_DATE'!C161="","",'AWP Estimate_DATE'!C161)</f>
        <v/>
      </c>
      <c r="D173" t="str">
        <f>IF('AWP Estimate_DATE'!D161="","",'AWP Estimate_DATE'!D161)</f>
        <v/>
      </c>
      <c r="E173" t="str">
        <f>IF('AWP Estimate_DATE'!E161="","",'AWP Estimate_DATE'!E161)</f>
        <v/>
      </c>
      <c r="F173" t="str">
        <f>IF('AWP Estimate_DATE'!F161="","",'AWP Estimate_DATE'!F161)</f>
        <v/>
      </c>
      <c r="G173" t="str">
        <f>IF('AWP Estimate_DATE'!G161="","",'AWP Estimate_DATE'!G161)</f>
        <v/>
      </c>
      <c r="H173" t="str">
        <f>IF('AWP Estimate_DATE'!H161="","",'AWP Estimate_DATE'!H161)</f>
        <v/>
      </c>
      <c r="I173" s="41" t="str">
        <f>IF(Sheet156[[#This Row],[Item Number]]="", "", _xlfn.XLOOKUP(Sheet156[[#This Row],[Item Number]], 'Item Lookup Table'!A:A, 'Item Lookup Table'!D:D, " "))</f>
        <v/>
      </c>
      <c r="J173" s="60" t="b">
        <v>0</v>
      </c>
      <c r="K173" s="60" t="b">
        <v>0</v>
      </c>
      <c r="L173" s="60" t="b">
        <v>0</v>
      </c>
      <c r="M173" s="60" t="b">
        <v>0</v>
      </c>
      <c r="N173" s="60" t="b">
        <v>0</v>
      </c>
      <c r="O173" s="60" t="b">
        <v>0</v>
      </c>
      <c r="P173" s="60" t="b">
        <v>0</v>
      </c>
      <c r="Q173" s="60" t="b">
        <v>0</v>
      </c>
      <c r="S173" s="43"/>
      <c r="T173" s="43"/>
      <c r="U173" s="43"/>
      <c r="V17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7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7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7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7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74" spans="1:26" ht="18.75" customHeight="1" x14ac:dyDescent="0.25">
      <c r="A174" t="str">
        <f>IF('AWP Estimate_DATE'!A162="","",'AWP Estimate_DATE'!A162)</f>
        <v/>
      </c>
      <c r="B174" t="str">
        <f>IF('AWP Estimate_DATE'!B162="","",'AWP Estimate_DATE'!B162)</f>
        <v/>
      </c>
      <c r="C174" t="str">
        <f>IF('AWP Estimate_DATE'!C162="","",'AWP Estimate_DATE'!C162)</f>
        <v/>
      </c>
      <c r="D174" t="str">
        <f>IF('AWP Estimate_DATE'!D162="","",'AWP Estimate_DATE'!D162)</f>
        <v/>
      </c>
      <c r="E174" t="str">
        <f>IF('AWP Estimate_DATE'!E162="","",'AWP Estimate_DATE'!E162)</f>
        <v/>
      </c>
      <c r="F174" t="str">
        <f>IF('AWP Estimate_DATE'!F162="","",'AWP Estimate_DATE'!F162)</f>
        <v/>
      </c>
      <c r="G174" t="str">
        <f>IF('AWP Estimate_DATE'!G162="","",'AWP Estimate_DATE'!G162)</f>
        <v/>
      </c>
      <c r="H174" t="str">
        <f>IF('AWP Estimate_DATE'!H162="","",'AWP Estimate_DATE'!H162)</f>
        <v/>
      </c>
      <c r="I174" s="41" t="str">
        <f>IF(Sheet156[[#This Row],[Item Number]]="", "", _xlfn.XLOOKUP(Sheet156[[#This Row],[Item Number]], 'Item Lookup Table'!A:A, 'Item Lookup Table'!D:D, " "))</f>
        <v/>
      </c>
      <c r="J174" s="60" t="b">
        <v>0</v>
      </c>
      <c r="K174" s="60" t="b">
        <v>0</v>
      </c>
      <c r="L174" s="60" t="b">
        <v>0</v>
      </c>
      <c r="M174" s="60" t="b">
        <v>0</v>
      </c>
      <c r="N174" s="60" t="b">
        <v>0</v>
      </c>
      <c r="O174" s="60" t="b">
        <v>0</v>
      </c>
      <c r="P174" s="60" t="b">
        <v>0</v>
      </c>
      <c r="Q174" s="60" t="b">
        <v>0</v>
      </c>
      <c r="S174" s="43"/>
      <c r="T174" s="43"/>
      <c r="U174" s="43"/>
      <c r="V17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7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7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7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7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75" spans="1:26" ht="18.75" customHeight="1" x14ac:dyDescent="0.25">
      <c r="A175" t="str">
        <f>IF('AWP Estimate_DATE'!A163="","",'AWP Estimate_DATE'!A163)</f>
        <v/>
      </c>
      <c r="B175" t="str">
        <f>IF('AWP Estimate_DATE'!B163="","",'AWP Estimate_DATE'!B163)</f>
        <v/>
      </c>
      <c r="C175" t="str">
        <f>IF('AWP Estimate_DATE'!C163="","",'AWP Estimate_DATE'!C163)</f>
        <v/>
      </c>
      <c r="D175" t="str">
        <f>IF('AWP Estimate_DATE'!D163="","",'AWP Estimate_DATE'!D163)</f>
        <v/>
      </c>
      <c r="E175" t="str">
        <f>IF('AWP Estimate_DATE'!E163="","",'AWP Estimate_DATE'!E163)</f>
        <v/>
      </c>
      <c r="F175" t="str">
        <f>IF('AWP Estimate_DATE'!F163="","",'AWP Estimate_DATE'!F163)</f>
        <v/>
      </c>
      <c r="G175" t="str">
        <f>IF('AWP Estimate_DATE'!G163="","",'AWP Estimate_DATE'!G163)</f>
        <v/>
      </c>
      <c r="H175" t="str">
        <f>IF('AWP Estimate_DATE'!H163="","",'AWP Estimate_DATE'!H163)</f>
        <v/>
      </c>
      <c r="I175" s="41" t="str">
        <f>IF(Sheet156[[#This Row],[Item Number]]="", "", _xlfn.XLOOKUP(Sheet156[[#This Row],[Item Number]], 'Item Lookup Table'!A:A, 'Item Lookup Table'!D:D, " "))</f>
        <v/>
      </c>
      <c r="J175" s="60" t="b">
        <v>0</v>
      </c>
      <c r="K175" s="60" t="b">
        <v>0</v>
      </c>
      <c r="L175" s="60" t="b">
        <v>0</v>
      </c>
      <c r="M175" s="60" t="b">
        <v>0</v>
      </c>
      <c r="N175" s="60" t="b">
        <v>0</v>
      </c>
      <c r="O175" s="60" t="b">
        <v>0</v>
      </c>
      <c r="P175" s="60" t="b">
        <v>0</v>
      </c>
      <c r="Q175" s="60" t="b">
        <v>0</v>
      </c>
      <c r="S175" s="43"/>
      <c r="T175" s="43"/>
      <c r="U175" s="43"/>
      <c r="V17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7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7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7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7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76" spans="1:26" ht="18.75" customHeight="1" x14ac:dyDescent="0.25">
      <c r="A176" t="str">
        <f>IF('AWP Estimate_DATE'!A164="","",'AWP Estimate_DATE'!A164)</f>
        <v/>
      </c>
      <c r="B176" t="str">
        <f>IF('AWP Estimate_DATE'!B164="","",'AWP Estimate_DATE'!B164)</f>
        <v/>
      </c>
      <c r="C176" t="str">
        <f>IF('AWP Estimate_DATE'!C164="","",'AWP Estimate_DATE'!C164)</f>
        <v/>
      </c>
      <c r="D176" t="str">
        <f>IF('AWP Estimate_DATE'!D164="","",'AWP Estimate_DATE'!D164)</f>
        <v/>
      </c>
      <c r="E176" t="str">
        <f>IF('AWP Estimate_DATE'!E164="","",'AWP Estimate_DATE'!E164)</f>
        <v/>
      </c>
      <c r="F176" t="str">
        <f>IF('AWP Estimate_DATE'!F164="","",'AWP Estimate_DATE'!F164)</f>
        <v/>
      </c>
      <c r="G176" t="str">
        <f>IF('AWP Estimate_DATE'!G164="","",'AWP Estimate_DATE'!G164)</f>
        <v/>
      </c>
      <c r="H176" t="str">
        <f>IF('AWP Estimate_DATE'!H164="","",'AWP Estimate_DATE'!H164)</f>
        <v/>
      </c>
      <c r="I176" s="41" t="str">
        <f>IF(Sheet156[[#This Row],[Item Number]]="", "", _xlfn.XLOOKUP(Sheet156[[#This Row],[Item Number]], 'Item Lookup Table'!A:A, 'Item Lookup Table'!D:D, " "))</f>
        <v/>
      </c>
      <c r="J176" s="60" t="b">
        <v>0</v>
      </c>
      <c r="K176" s="60" t="b">
        <v>0</v>
      </c>
      <c r="L176" s="60" t="b">
        <v>0</v>
      </c>
      <c r="M176" s="60" t="b">
        <v>0</v>
      </c>
      <c r="N176" s="60" t="b">
        <v>0</v>
      </c>
      <c r="O176" s="60" t="b">
        <v>0</v>
      </c>
      <c r="P176" s="60" t="b">
        <v>0</v>
      </c>
      <c r="Q176" s="60" t="b">
        <v>0</v>
      </c>
      <c r="S176" s="43"/>
      <c r="T176" s="43"/>
      <c r="U176" s="43"/>
      <c r="V17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7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7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7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7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77" spans="1:27" ht="18.75" customHeight="1" x14ac:dyDescent="0.25">
      <c r="A177" t="str">
        <f>IF('AWP Estimate_DATE'!A165="","",'AWP Estimate_DATE'!A165)</f>
        <v/>
      </c>
      <c r="B177" t="str">
        <f>IF('AWP Estimate_DATE'!B165="","",'AWP Estimate_DATE'!B165)</f>
        <v/>
      </c>
      <c r="C177" t="str">
        <f>IF('AWP Estimate_DATE'!C165="","",'AWP Estimate_DATE'!C165)</f>
        <v/>
      </c>
      <c r="D177" t="str">
        <f>IF('AWP Estimate_DATE'!D165="","",'AWP Estimate_DATE'!D165)</f>
        <v/>
      </c>
      <c r="E177" t="str">
        <f>IF('AWP Estimate_DATE'!E165="","",'AWP Estimate_DATE'!E165)</f>
        <v/>
      </c>
      <c r="F177" t="str">
        <f>IF('AWP Estimate_DATE'!F165="","",'AWP Estimate_DATE'!F165)</f>
        <v/>
      </c>
      <c r="G177" t="str">
        <f>IF('AWP Estimate_DATE'!G165="","",'AWP Estimate_DATE'!G165)</f>
        <v/>
      </c>
      <c r="H177" t="str">
        <f>IF('AWP Estimate_DATE'!H165="","",'AWP Estimate_DATE'!H165)</f>
        <v/>
      </c>
      <c r="I177" s="41" t="str">
        <f>IF(Sheet156[[#This Row],[Item Number]]="", "", _xlfn.XLOOKUP(Sheet156[[#This Row],[Item Number]], 'Item Lookup Table'!A:A, 'Item Lookup Table'!D:D, " "))</f>
        <v/>
      </c>
      <c r="J177" s="60" t="b">
        <v>0</v>
      </c>
      <c r="K177" s="60" t="b">
        <v>0</v>
      </c>
      <c r="L177" s="60" t="b">
        <v>0</v>
      </c>
      <c r="M177" s="60" t="b">
        <v>0</v>
      </c>
      <c r="N177" s="60" t="b">
        <v>0</v>
      </c>
      <c r="O177" s="60" t="b">
        <v>0</v>
      </c>
      <c r="P177" s="60" t="b">
        <v>0</v>
      </c>
      <c r="Q177" s="60" t="b">
        <v>0</v>
      </c>
      <c r="S177" s="43"/>
      <c r="T177" s="43"/>
      <c r="U177" s="43"/>
      <c r="V17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7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7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7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7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177" s="61"/>
    </row>
    <row r="178" spans="1:27" ht="18.75" customHeight="1" x14ac:dyDescent="0.25">
      <c r="A178" t="str">
        <f>IF('AWP Estimate_DATE'!A166="","",'AWP Estimate_DATE'!A166)</f>
        <v/>
      </c>
      <c r="B178" t="str">
        <f>IF('AWP Estimate_DATE'!B166="","",'AWP Estimate_DATE'!B166)</f>
        <v/>
      </c>
      <c r="C178" t="str">
        <f>IF('AWP Estimate_DATE'!C166="","",'AWP Estimate_DATE'!C166)</f>
        <v/>
      </c>
      <c r="D178" t="str">
        <f>IF('AWP Estimate_DATE'!D166="","",'AWP Estimate_DATE'!D166)</f>
        <v/>
      </c>
      <c r="E178" t="str">
        <f>IF('AWP Estimate_DATE'!E166="","",'AWP Estimate_DATE'!E166)</f>
        <v/>
      </c>
      <c r="F178" t="str">
        <f>IF('AWP Estimate_DATE'!F166="","",'AWP Estimate_DATE'!F166)</f>
        <v/>
      </c>
      <c r="G178" t="str">
        <f>IF('AWP Estimate_DATE'!G166="","",'AWP Estimate_DATE'!G166)</f>
        <v/>
      </c>
      <c r="H178" t="str">
        <f>IF('AWP Estimate_DATE'!H166="","",'AWP Estimate_DATE'!H166)</f>
        <v/>
      </c>
      <c r="I178" s="41" t="str">
        <f>IF(Sheet156[[#This Row],[Item Number]]="", "", _xlfn.XLOOKUP(Sheet156[[#This Row],[Item Number]], 'Item Lookup Table'!A:A, 'Item Lookup Table'!D:D, " "))</f>
        <v/>
      </c>
      <c r="J178" s="60" t="b">
        <v>0</v>
      </c>
      <c r="K178" s="60" t="b">
        <v>0</v>
      </c>
      <c r="L178" s="60" t="b">
        <v>0</v>
      </c>
      <c r="M178" s="60" t="b">
        <v>0</v>
      </c>
      <c r="N178" s="60" t="b">
        <v>0</v>
      </c>
      <c r="O178" s="60" t="b">
        <v>0</v>
      </c>
      <c r="P178" s="60" t="b">
        <v>0</v>
      </c>
      <c r="Q178" s="60" t="b">
        <v>0</v>
      </c>
      <c r="S178" s="43"/>
      <c r="T178" s="43"/>
      <c r="U178" s="43"/>
      <c r="V17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7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7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7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7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79" spans="1:27" ht="18.75" customHeight="1" x14ac:dyDescent="0.25">
      <c r="A179" t="str">
        <f>IF('AWP Estimate_DATE'!A167="","",'AWP Estimate_DATE'!A167)</f>
        <v/>
      </c>
      <c r="B179" t="str">
        <f>IF('AWP Estimate_DATE'!B167="","",'AWP Estimate_DATE'!B167)</f>
        <v/>
      </c>
      <c r="C179" t="str">
        <f>IF('AWP Estimate_DATE'!C167="","",'AWP Estimate_DATE'!C167)</f>
        <v/>
      </c>
      <c r="D179" t="str">
        <f>IF('AWP Estimate_DATE'!D167="","",'AWP Estimate_DATE'!D167)</f>
        <v/>
      </c>
      <c r="E179" t="str">
        <f>IF('AWP Estimate_DATE'!E167="","",'AWP Estimate_DATE'!E167)</f>
        <v/>
      </c>
      <c r="F179" t="str">
        <f>IF('AWP Estimate_DATE'!F167="","",'AWP Estimate_DATE'!F167)</f>
        <v/>
      </c>
      <c r="G179" t="str">
        <f>IF('AWP Estimate_DATE'!G167="","",'AWP Estimate_DATE'!G167)</f>
        <v/>
      </c>
      <c r="H179" t="str">
        <f>IF('AWP Estimate_DATE'!H167="","",'AWP Estimate_DATE'!H167)</f>
        <v/>
      </c>
      <c r="I179" s="41" t="str">
        <f>IF(Sheet156[[#This Row],[Item Number]]="", "", _xlfn.XLOOKUP(Sheet156[[#This Row],[Item Number]], 'Item Lookup Table'!A:A, 'Item Lookup Table'!D:D, " "))</f>
        <v/>
      </c>
      <c r="J179" s="60" t="b">
        <v>0</v>
      </c>
      <c r="K179" s="60" t="b">
        <v>0</v>
      </c>
      <c r="L179" s="60" t="b">
        <v>0</v>
      </c>
      <c r="M179" s="60" t="b">
        <v>0</v>
      </c>
      <c r="N179" s="60" t="b">
        <v>0</v>
      </c>
      <c r="O179" s="60" t="b">
        <v>0</v>
      </c>
      <c r="P179" s="60" t="b">
        <v>0</v>
      </c>
      <c r="Q179" s="60" t="b">
        <v>0</v>
      </c>
      <c r="S179" s="43"/>
      <c r="T179" s="43"/>
      <c r="U179" s="43"/>
      <c r="V17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7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7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7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7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179" s="61"/>
    </row>
    <row r="180" spans="1:27" ht="18.75" customHeight="1" x14ac:dyDescent="0.25">
      <c r="A180" t="str">
        <f>IF('AWP Estimate_DATE'!A168="","",'AWP Estimate_DATE'!A168)</f>
        <v/>
      </c>
      <c r="B180" t="str">
        <f>IF('AWP Estimate_DATE'!B168="","",'AWP Estimate_DATE'!B168)</f>
        <v/>
      </c>
      <c r="C180" t="str">
        <f>IF('AWP Estimate_DATE'!C168="","",'AWP Estimate_DATE'!C168)</f>
        <v/>
      </c>
      <c r="D180" t="str">
        <f>IF('AWP Estimate_DATE'!D168="","",'AWP Estimate_DATE'!D168)</f>
        <v/>
      </c>
      <c r="E180" t="str">
        <f>IF('AWP Estimate_DATE'!E168="","",'AWP Estimate_DATE'!E168)</f>
        <v/>
      </c>
      <c r="F180" t="str">
        <f>IF('AWP Estimate_DATE'!F168="","",'AWP Estimate_DATE'!F168)</f>
        <v/>
      </c>
      <c r="G180" t="str">
        <f>IF('AWP Estimate_DATE'!G168="","",'AWP Estimate_DATE'!G168)</f>
        <v/>
      </c>
      <c r="H180" t="str">
        <f>IF('AWP Estimate_DATE'!H168="","",'AWP Estimate_DATE'!H168)</f>
        <v/>
      </c>
      <c r="I180" s="41" t="str">
        <f>IF(Sheet156[[#This Row],[Item Number]]="", "", _xlfn.XLOOKUP(Sheet156[[#This Row],[Item Number]], 'Item Lookup Table'!A:A, 'Item Lookup Table'!D:D, " "))</f>
        <v/>
      </c>
      <c r="J180" s="60" t="b">
        <v>0</v>
      </c>
      <c r="K180" s="60" t="b">
        <v>0</v>
      </c>
      <c r="L180" s="60" t="b">
        <v>0</v>
      </c>
      <c r="M180" s="60" t="b">
        <v>0</v>
      </c>
      <c r="N180" s="60" t="b">
        <v>0</v>
      </c>
      <c r="O180" s="60" t="b">
        <v>0</v>
      </c>
      <c r="P180" s="60" t="b">
        <v>0</v>
      </c>
      <c r="Q180" s="60" t="b">
        <v>0</v>
      </c>
      <c r="S180" s="43"/>
      <c r="T180" s="43"/>
      <c r="U180" s="43"/>
      <c r="V18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8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8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8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8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180" s="61"/>
    </row>
    <row r="181" spans="1:27" ht="18.75" customHeight="1" x14ac:dyDescent="0.25">
      <c r="A181" t="str">
        <f>IF('AWP Estimate_DATE'!A169="","",'AWP Estimate_DATE'!A169)</f>
        <v/>
      </c>
      <c r="B181" t="str">
        <f>IF('AWP Estimate_DATE'!B169="","",'AWP Estimate_DATE'!B169)</f>
        <v/>
      </c>
      <c r="C181" t="str">
        <f>IF('AWP Estimate_DATE'!C169="","",'AWP Estimate_DATE'!C169)</f>
        <v/>
      </c>
      <c r="D181" t="str">
        <f>IF('AWP Estimate_DATE'!D169="","",'AWP Estimate_DATE'!D169)</f>
        <v/>
      </c>
      <c r="E181" t="str">
        <f>IF('AWP Estimate_DATE'!E169="","",'AWP Estimate_DATE'!E169)</f>
        <v/>
      </c>
      <c r="F181" t="str">
        <f>IF('AWP Estimate_DATE'!F169="","",'AWP Estimate_DATE'!F169)</f>
        <v/>
      </c>
      <c r="G181" t="str">
        <f>IF('AWP Estimate_DATE'!G169="","",'AWP Estimate_DATE'!G169)</f>
        <v/>
      </c>
      <c r="H181" t="str">
        <f>IF('AWP Estimate_DATE'!H169="","",'AWP Estimate_DATE'!H169)</f>
        <v/>
      </c>
      <c r="I181" s="41" t="str">
        <f>IF(Sheet156[[#This Row],[Item Number]]="", "", _xlfn.XLOOKUP(Sheet156[[#This Row],[Item Number]], 'Item Lookup Table'!A:A, 'Item Lookup Table'!D:D, " "))</f>
        <v/>
      </c>
      <c r="J181" s="60" t="b">
        <v>0</v>
      </c>
      <c r="K181" s="60" t="b">
        <v>0</v>
      </c>
      <c r="L181" s="60" t="b">
        <v>0</v>
      </c>
      <c r="M181" s="60" t="b">
        <v>0</v>
      </c>
      <c r="N181" s="60" t="b">
        <v>0</v>
      </c>
      <c r="O181" s="60" t="b">
        <v>0</v>
      </c>
      <c r="P181" s="60" t="b">
        <v>0</v>
      </c>
      <c r="Q181" s="60" t="b">
        <v>0</v>
      </c>
      <c r="S181" s="43"/>
      <c r="T181" s="43"/>
      <c r="U181" s="43"/>
      <c r="V18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8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8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8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8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181" s="61"/>
    </row>
    <row r="182" spans="1:27" ht="18.75" customHeight="1" x14ac:dyDescent="0.25">
      <c r="A182" t="str">
        <f>IF('AWP Estimate_DATE'!A170="","",'AWP Estimate_DATE'!A170)</f>
        <v/>
      </c>
      <c r="B182" t="str">
        <f>IF('AWP Estimate_DATE'!B170="","",'AWP Estimate_DATE'!B170)</f>
        <v/>
      </c>
      <c r="C182" t="str">
        <f>IF('AWP Estimate_DATE'!C170="","",'AWP Estimate_DATE'!C170)</f>
        <v/>
      </c>
      <c r="D182" t="str">
        <f>IF('AWP Estimate_DATE'!D170="","",'AWP Estimate_DATE'!D170)</f>
        <v/>
      </c>
      <c r="E182" t="str">
        <f>IF('AWP Estimate_DATE'!E170="","",'AWP Estimate_DATE'!E170)</f>
        <v/>
      </c>
      <c r="F182" t="str">
        <f>IF('AWP Estimate_DATE'!F170="","",'AWP Estimate_DATE'!F170)</f>
        <v/>
      </c>
      <c r="G182" t="str">
        <f>IF('AWP Estimate_DATE'!G170="","",'AWP Estimate_DATE'!G170)</f>
        <v/>
      </c>
      <c r="H182" t="str">
        <f>IF('AWP Estimate_DATE'!H170="","",'AWP Estimate_DATE'!H170)</f>
        <v/>
      </c>
      <c r="I182" s="41" t="str">
        <f>IF(Sheet156[[#This Row],[Item Number]]="", "", _xlfn.XLOOKUP(Sheet156[[#This Row],[Item Number]], 'Item Lookup Table'!A:A, 'Item Lookup Table'!D:D, " "))</f>
        <v/>
      </c>
      <c r="J182" s="60" t="b">
        <v>0</v>
      </c>
      <c r="K182" s="60" t="b">
        <v>0</v>
      </c>
      <c r="L182" s="60" t="b">
        <v>0</v>
      </c>
      <c r="M182" s="60" t="b">
        <v>0</v>
      </c>
      <c r="N182" s="60" t="b">
        <v>0</v>
      </c>
      <c r="O182" s="60" t="b">
        <v>0</v>
      </c>
      <c r="P182" s="60" t="b">
        <v>0</v>
      </c>
      <c r="Q182" s="60" t="b">
        <v>0</v>
      </c>
      <c r="S182" s="43"/>
      <c r="T182" s="43"/>
      <c r="U182" s="43"/>
      <c r="V18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8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8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8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8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182" s="61"/>
    </row>
    <row r="183" spans="1:27" ht="18.75" customHeight="1" x14ac:dyDescent="0.25">
      <c r="A183" t="str">
        <f>IF('AWP Estimate_DATE'!A171="","",'AWP Estimate_DATE'!A171)</f>
        <v/>
      </c>
      <c r="B183" t="str">
        <f>IF('AWP Estimate_DATE'!B171="","",'AWP Estimate_DATE'!B171)</f>
        <v/>
      </c>
      <c r="C183" t="str">
        <f>IF('AWP Estimate_DATE'!C171="","",'AWP Estimate_DATE'!C171)</f>
        <v/>
      </c>
      <c r="D183" t="str">
        <f>IF('AWP Estimate_DATE'!D171="","",'AWP Estimate_DATE'!D171)</f>
        <v/>
      </c>
      <c r="E183" t="str">
        <f>IF('AWP Estimate_DATE'!E171="","",'AWP Estimate_DATE'!E171)</f>
        <v/>
      </c>
      <c r="F183" t="str">
        <f>IF('AWP Estimate_DATE'!F171="","",'AWP Estimate_DATE'!F171)</f>
        <v/>
      </c>
      <c r="G183" t="str">
        <f>IF('AWP Estimate_DATE'!G171="","",'AWP Estimate_DATE'!G171)</f>
        <v/>
      </c>
      <c r="H183" t="str">
        <f>IF('AWP Estimate_DATE'!H171="","",'AWP Estimate_DATE'!H171)</f>
        <v/>
      </c>
      <c r="I183" s="41" t="str">
        <f>IF(Sheet156[[#This Row],[Item Number]]="", "", _xlfn.XLOOKUP(Sheet156[[#This Row],[Item Number]], 'Item Lookup Table'!A:A, 'Item Lookup Table'!D:D, " "))</f>
        <v/>
      </c>
      <c r="J183" s="60" t="b">
        <v>0</v>
      </c>
      <c r="K183" s="60" t="b">
        <v>0</v>
      </c>
      <c r="L183" s="60" t="b">
        <v>0</v>
      </c>
      <c r="M183" s="60" t="b">
        <v>0</v>
      </c>
      <c r="N183" s="60" t="b">
        <v>0</v>
      </c>
      <c r="O183" s="60" t="b">
        <v>0</v>
      </c>
      <c r="P183" s="60" t="b">
        <v>0</v>
      </c>
      <c r="Q183" s="60" t="b">
        <v>0</v>
      </c>
      <c r="S183" s="43"/>
      <c r="T183" s="43"/>
      <c r="U183" s="43"/>
      <c r="V18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8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8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8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8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183" s="61"/>
    </row>
    <row r="184" spans="1:27" ht="18.75" customHeight="1" x14ac:dyDescent="0.25">
      <c r="A184" t="str">
        <f>IF('AWP Estimate_DATE'!A172="","",'AWP Estimate_DATE'!A172)</f>
        <v/>
      </c>
      <c r="B184" t="str">
        <f>IF('AWP Estimate_DATE'!B172="","",'AWP Estimate_DATE'!B172)</f>
        <v/>
      </c>
      <c r="C184" t="str">
        <f>IF('AWP Estimate_DATE'!C172="","",'AWP Estimate_DATE'!C172)</f>
        <v/>
      </c>
      <c r="D184" t="str">
        <f>IF('AWP Estimate_DATE'!D172="","",'AWP Estimate_DATE'!D172)</f>
        <v/>
      </c>
      <c r="E184" t="str">
        <f>IF('AWP Estimate_DATE'!E172="","",'AWP Estimate_DATE'!E172)</f>
        <v/>
      </c>
      <c r="F184" t="str">
        <f>IF('AWP Estimate_DATE'!F172="","",'AWP Estimate_DATE'!F172)</f>
        <v/>
      </c>
      <c r="G184" t="str">
        <f>IF('AWP Estimate_DATE'!G172="","",'AWP Estimate_DATE'!G172)</f>
        <v/>
      </c>
      <c r="H184" t="str">
        <f>IF('AWP Estimate_DATE'!H172="","",'AWP Estimate_DATE'!H172)</f>
        <v/>
      </c>
      <c r="I184" s="41" t="str">
        <f>IF(Sheet156[[#This Row],[Item Number]]="", "", _xlfn.XLOOKUP(Sheet156[[#This Row],[Item Number]], 'Item Lookup Table'!A:A, 'Item Lookup Table'!D:D, " "))</f>
        <v/>
      </c>
      <c r="J184" s="60" t="b">
        <v>0</v>
      </c>
      <c r="K184" s="60" t="b">
        <v>0</v>
      </c>
      <c r="L184" s="60" t="b">
        <v>0</v>
      </c>
      <c r="M184" s="60" t="b">
        <v>0</v>
      </c>
      <c r="N184" s="60" t="b">
        <v>0</v>
      </c>
      <c r="O184" s="60" t="b">
        <v>0</v>
      </c>
      <c r="P184" s="60" t="b">
        <v>0</v>
      </c>
      <c r="Q184" s="60" t="b">
        <v>0</v>
      </c>
      <c r="S184" s="43"/>
      <c r="T184" s="43"/>
      <c r="U184" s="43"/>
      <c r="V18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8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8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8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8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85" spans="1:27" ht="18.75" customHeight="1" x14ac:dyDescent="0.25">
      <c r="A185" t="str">
        <f>IF('AWP Estimate_DATE'!A173="","",'AWP Estimate_DATE'!A173)</f>
        <v/>
      </c>
      <c r="B185" t="str">
        <f>IF('AWP Estimate_DATE'!B173="","",'AWP Estimate_DATE'!B173)</f>
        <v/>
      </c>
      <c r="C185" t="str">
        <f>IF('AWP Estimate_DATE'!C173="","",'AWP Estimate_DATE'!C173)</f>
        <v/>
      </c>
      <c r="D185" t="str">
        <f>IF('AWP Estimate_DATE'!D173="","",'AWP Estimate_DATE'!D173)</f>
        <v/>
      </c>
      <c r="E185" t="str">
        <f>IF('AWP Estimate_DATE'!E173="","",'AWP Estimate_DATE'!E173)</f>
        <v/>
      </c>
      <c r="F185" t="str">
        <f>IF('AWP Estimate_DATE'!F173="","",'AWP Estimate_DATE'!F173)</f>
        <v/>
      </c>
      <c r="G185" t="str">
        <f>IF('AWP Estimate_DATE'!G173="","",'AWP Estimate_DATE'!G173)</f>
        <v/>
      </c>
      <c r="H185" t="str">
        <f>IF('AWP Estimate_DATE'!H173="","",'AWP Estimate_DATE'!H173)</f>
        <v/>
      </c>
      <c r="I185" s="41" t="str">
        <f>IF(Sheet156[[#This Row],[Item Number]]="", "", _xlfn.XLOOKUP(Sheet156[[#This Row],[Item Number]], 'Item Lookup Table'!A:A, 'Item Lookup Table'!D:D, " "))</f>
        <v/>
      </c>
      <c r="J185" s="60" t="b">
        <v>0</v>
      </c>
      <c r="K185" s="60" t="b">
        <v>0</v>
      </c>
      <c r="L185" s="60" t="b">
        <v>0</v>
      </c>
      <c r="M185" s="60" t="b">
        <v>0</v>
      </c>
      <c r="N185" s="60" t="b">
        <v>0</v>
      </c>
      <c r="O185" s="60" t="b">
        <v>0</v>
      </c>
      <c r="P185" s="60" t="b">
        <v>0</v>
      </c>
      <c r="Q185" s="60" t="b">
        <v>0</v>
      </c>
      <c r="S185" s="43"/>
      <c r="T185" s="43"/>
      <c r="U185" s="43"/>
      <c r="V18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8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8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8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8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c r="AA185" s="61"/>
    </row>
    <row r="186" spans="1:27" ht="18.75" customHeight="1" x14ac:dyDescent="0.25">
      <c r="A186" t="str">
        <f>IF('AWP Estimate_DATE'!A174="","",'AWP Estimate_DATE'!A174)</f>
        <v/>
      </c>
      <c r="B186" t="str">
        <f>IF('AWP Estimate_DATE'!B174="","",'AWP Estimate_DATE'!B174)</f>
        <v/>
      </c>
      <c r="C186" t="str">
        <f>IF('AWP Estimate_DATE'!C174="","",'AWP Estimate_DATE'!C174)</f>
        <v/>
      </c>
      <c r="D186" t="str">
        <f>IF('AWP Estimate_DATE'!D174="","",'AWP Estimate_DATE'!D174)</f>
        <v/>
      </c>
      <c r="E186" t="str">
        <f>IF('AWP Estimate_DATE'!E174="","",'AWP Estimate_DATE'!E174)</f>
        <v/>
      </c>
      <c r="F186" t="str">
        <f>IF('AWP Estimate_DATE'!F174="","",'AWP Estimate_DATE'!F174)</f>
        <v/>
      </c>
      <c r="G186" t="str">
        <f>IF('AWP Estimate_DATE'!G174="","",'AWP Estimate_DATE'!G174)</f>
        <v/>
      </c>
      <c r="H186" t="str">
        <f>IF('AWP Estimate_DATE'!H174="","",'AWP Estimate_DATE'!H174)</f>
        <v/>
      </c>
      <c r="I186" s="41" t="str">
        <f>IF(Sheet156[[#This Row],[Item Number]]="", "", _xlfn.XLOOKUP(Sheet156[[#This Row],[Item Number]], 'Item Lookup Table'!A:A, 'Item Lookup Table'!D:D, " "))</f>
        <v/>
      </c>
      <c r="J186" s="60" t="b">
        <v>0</v>
      </c>
      <c r="K186" s="60" t="b">
        <v>0</v>
      </c>
      <c r="L186" s="60" t="b">
        <v>0</v>
      </c>
      <c r="M186" s="60" t="b">
        <v>0</v>
      </c>
      <c r="N186" s="60" t="b">
        <v>0</v>
      </c>
      <c r="O186" s="60" t="b">
        <v>0</v>
      </c>
      <c r="P186" s="60" t="b">
        <v>0</v>
      </c>
      <c r="Q186" s="60" t="b">
        <v>0</v>
      </c>
      <c r="S186" s="43"/>
      <c r="T186" s="43"/>
      <c r="U186" s="43"/>
      <c r="V18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8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8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8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8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87" spans="1:27" ht="18.75" customHeight="1" x14ac:dyDescent="0.25">
      <c r="A187" t="str">
        <f>IF('AWP Estimate_DATE'!A175="","",'AWP Estimate_DATE'!A175)</f>
        <v/>
      </c>
      <c r="B187" t="str">
        <f>IF('AWP Estimate_DATE'!B175="","",'AWP Estimate_DATE'!B175)</f>
        <v/>
      </c>
      <c r="C187" t="str">
        <f>IF('AWP Estimate_DATE'!C175="","",'AWP Estimate_DATE'!C175)</f>
        <v/>
      </c>
      <c r="D187" t="str">
        <f>IF('AWP Estimate_DATE'!D175="","",'AWP Estimate_DATE'!D175)</f>
        <v/>
      </c>
      <c r="E187" t="str">
        <f>IF('AWP Estimate_DATE'!E175="","",'AWP Estimate_DATE'!E175)</f>
        <v/>
      </c>
      <c r="F187" t="str">
        <f>IF('AWP Estimate_DATE'!F175="","",'AWP Estimate_DATE'!F175)</f>
        <v/>
      </c>
      <c r="G187" t="str">
        <f>IF('AWP Estimate_DATE'!G175="","",'AWP Estimate_DATE'!G175)</f>
        <v/>
      </c>
      <c r="H187" t="str">
        <f>IF('AWP Estimate_DATE'!H175="","",'AWP Estimate_DATE'!H175)</f>
        <v/>
      </c>
      <c r="I187" s="41" t="str">
        <f>IF(Sheet156[[#This Row],[Item Number]]="", "", _xlfn.XLOOKUP(Sheet156[[#This Row],[Item Number]], 'Item Lookup Table'!A:A, 'Item Lookup Table'!D:D, " "))</f>
        <v/>
      </c>
      <c r="J187" s="60" t="b">
        <v>0</v>
      </c>
      <c r="K187" s="60" t="b">
        <v>0</v>
      </c>
      <c r="L187" s="60" t="b">
        <v>0</v>
      </c>
      <c r="M187" s="60" t="b">
        <v>0</v>
      </c>
      <c r="N187" s="60" t="b">
        <v>0</v>
      </c>
      <c r="O187" s="60" t="b">
        <v>0</v>
      </c>
      <c r="P187" s="60" t="b">
        <v>0</v>
      </c>
      <c r="Q187" s="60" t="b">
        <v>0</v>
      </c>
      <c r="S187" s="43"/>
      <c r="T187" s="43"/>
      <c r="U187" s="43"/>
      <c r="V187"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87"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87"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87"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87"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88" spans="1:27" ht="18.75" customHeight="1" x14ac:dyDescent="0.25">
      <c r="A188" t="str">
        <f>IF('AWP Estimate_DATE'!A176="","",'AWP Estimate_DATE'!A176)</f>
        <v/>
      </c>
      <c r="B188" t="str">
        <f>IF('AWP Estimate_DATE'!B176="","",'AWP Estimate_DATE'!B176)</f>
        <v/>
      </c>
      <c r="C188" t="str">
        <f>IF('AWP Estimate_DATE'!C176="","",'AWP Estimate_DATE'!C176)</f>
        <v/>
      </c>
      <c r="D188" t="str">
        <f>IF('AWP Estimate_DATE'!D176="","",'AWP Estimate_DATE'!D176)</f>
        <v/>
      </c>
      <c r="E188" t="str">
        <f>IF('AWP Estimate_DATE'!E176="","",'AWP Estimate_DATE'!E176)</f>
        <v/>
      </c>
      <c r="F188" t="str">
        <f>IF('AWP Estimate_DATE'!F176="","",'AWP Estimate_DATE'!F176)</f>
        <v/>
      </c>
      <c r="G188" t="str">
        <f>IF('AWP Estimate_DATE'!G176="","",'AWP Estimate_DATE'!G176)</f>
        <v/>
      </c>
      <c r="H188" t="str">
        <f>IF('AWP Estimate_DATE'!H176="","",'AWP Estimate_DATE'!H176)</f>
        <v/>
      </c>
      <c r="I188" s="41" t="str">
        <f>IF(Sheet156[[#This Row],[Item Number]]="", "", _xlfn.XLOOKUP(Sheet156[[#This Row],[Item Number]], 'Item Lookup Table'!A:A, 'Item Lookup Table'!D:D, " "))</f>
        <v/>
      </c>
      <c r="J188" s="60" t="b">
        <v>0</v>
      </c>
      <c r="K188" s="60" t="b">
        <v>0</v>
      </c>
      <c r="L188" s="60" t="b">
        <v>0</v>
      </c>
      <c r="M188" s="60" t="b">
        <v>0</v>
      </c>
      <c r="N188" s="60" t="b">
        <v>0</v>
      </c>
      <c r="O188" s="60" t="b">
        <v>0</v>
      </c>
      <c r="P188" s="60" t="b">
        <v>0</v>
      </c>
      <c r="Q188" s="60" t="b">
        <v>0</v>
      </c>
      <c r="S188" s="43"/>
      <c r="T188" s="43"/>
      <c r="U188" s="43"/>
      <c r="V188"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88"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88"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88"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88"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89" spans="1:27" ht="18.75" customHeight="1" x14ac:dyDescent="0.25">
      <c r="A189" t="str">
        <f>IF('AWP Estimate_DATE'!A177="","",'AWP Estimate_DATE'!A177)</f>
        <v/>
      </c>
      <c r="B189" t="str">
        <f>IF('AWP Estimate_DATE'!B177="","",'AWP Estimate_DATE'!B177)</f>
        <v/>
      </c>
      <c r="C189" t="str">
        <f>IF('AWP Estimate_DATE'!C177="","",'AWP Estimate_DATE'!C177)</f>
        <v/>
      </c>
      <c r="D189" t="str">
        <f>IF('AWP Estimate_DATE'!D177="","",'AWP Estimate_DATE'!D177)</f>
        <v/>
      </c>
      <c r="E189" t="str">
        <f>IF('AWP Estimate_DATE'!E177="","",'AWP Estimate_DATE'!E177)</f>
        <v/>
      </c>
      <c r="F189" t="str">
        <f>IF('AWP Estimate_DATE'!F177="","",'AWP Estimate_DATE'!F177)</f>
        <v/>
      </c>
      <c r="G189" t="str">
        <f>IF('AWP Estimate_DATE'!G177="","",'AWP Estimate_DATE'!G177)</f>
        <v/>
      </c>
      <c r="H189" t="str">
        <f>IF('AWP Estimate_DATE'!H177="","",'AWP Estimate_DATE'!H177)</f>
        <v/>
      </c>
      <c r="I189" s="41" t="str">
        <f>IF(Sheet156[[#This Row],[Item Number]]="", "", _xlfn.XLOOKUP(Sheet156[[#This Row],[Item Number]], 'Item Lookup Table'!A:A, 'Item Lookup Table'!D:D, " "))</f>
        <v/>
      </c>
      <c r="J189" s="60" t="b">
        <v>0</v>
      </c>
      <c r="K189" s="60" t="b">
        <v>0</v>
      </c>
      <c r="L189" s="60" t="b">
        <v>0</v>
      </c>
      <c r="M189" s="60" t="b">
        <v>0</v>
      </c>
      <c r="N189" s="60" t="b">
        <v>0</v>
      </c>
      <c r="O189" s="60" t="b">
        <v>0</v>
      </c>
      <c r="P189" s="60" t="b">
        <v>0</v>
      </c>
      <c r="Q189" s="60" t="b">
        <v>0</v>
      </c>
      <c r="S189" s="43"/>
      <c r="T189" s="43"/>
      <c r="U189" s="43"/>
      <c r="V189"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89"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89"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89"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89"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90" spans="1:27" ht="18.75" customHeight="1" x14ac:dyDescent="0.25">
      <c r="A190" t="str">
        <f>IF('AWP Estimate_DATE'!A178="","",'AWP Estimate_DATE'!A178)</f>
        <v/>
      </c>
      <c r="B190" t="str">
        <f>IF('AWP Estimate_DATE'!B178="","",'AWP Estimate_DATE'!B178)</f>
        <v/>
      </c>
      <c r="C190" t="str">
        <f>IF('AWP Estimate_DATE'!C178="","",'AWP Estimate_DATE'!C178)</f>
        <v/>
      </c>
      <c r="D190" t="str">
        <f>IF('AWP Estimate_DATE'!D178="","",'AWP Estimate_DATE'!D178)</f>
        <v/>
      </c>
      <c r="E190" t="str">
        <f>IF('AWP Estimate_DATE'!E178="","",'AWP Estimate_DATE'!E178)</f>
        <v/>
      </c>
      <c r="F190" t="str">
        <f>IF('AWP Estimate_DATE'!F178="","",'AWP Estimate_DATE'!F178)</f>
        <v/>
      </c>
      <c r="G190" t="str">
        <f>IF('AWP Estimate_DATE'!G178="","",'AWP Estimate_DATE'!G178)</f>
        <v/>
      </c>
      <c r="H190" t="str">
        <f>IF('AWP Estimate_DATE'!H178="","",'AWP Estimate_DATE'!H178)</f>
        <v/>
      </c>
      <c r="I190" s="41" t="str">
        <f>IF(Sheet156[[#This Row],[Item Number]]="", "", _xlfn.XLOOKUP(Sheet156[[#This Row],[Item Number]], 'Item Lookup Table'!A:A, 'Item Lookup Table'!D:D, " "))</f>
        <v/>
      </c>
      <c r="J190" s="60" t="b">
        <v>0</v>
      </c>
      <c r="K190" s="60" t="b">
        <v>0</v>
      </c>
      <c r="L190" s="60" t="b">
        <v>0</v>
      </c>
      <c r="M190" s="60" t="b">
        <v>0</v>
      </c>
      <c r="N190" s="60" t="b">
        <v>0</v>
      </c>
      <c r="O190" s="60" t="b">
        <v>0</v>
      </c>
      <c r="P190" s="60" t="b">
        <v>0</v>
      </c>
      <c r="Q190" s="60" t="b">
        <v>0</v>
      </c>
      <c r="S190" s="43"/>
      <c r="T190" s="43"/>
      <c r="U190" s="43"/>
      <c r="V190"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90"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90"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90"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90"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91" spans="1:27" ht="18.75" customHeight="1" x14ac:dyDescent="0.25">
      <c r="A191" t="str">
        <f>IF('AWP Estimate_DATE'!A179="","",'AWP Estimate_DATE'!A179)</f>
        <v/>
      </c>
      <c r="B191" t="str">
        <f>IF('AWP Estimate_DATE'!B179="","",'AWP Estimate_DATE'!B179)</f>
        <v/>
      </c>
      <c r="C191" t="str">
        <f>IF('AWP Estimate_DATE'!C179="","",'AWP Estimate_DATE'!C179)</f>
        <v/>
      </c>
      <c r="D191" t="str">
        <f>IF('AWP Estimate_DATE'!D179="","",'AWP Estimate_DATE'!D179)</f>
        <v/>
      </c>
      <c r="E191" t="str">
        <f>IF('AWP Estimate_DATE'!E179="","",'AWP Estimate_DATE'!E179)</f>
        <v/>
      </c>
      <c r="F191" t="str">
        <f>IF('AWP Estimate_DATE'!F179="","",'AWP Estimate_DATE'!F179)</f>
        <v/>
      </c>
      <c r="G191" t="str">
        <f>IF('AWP Estimate_DATE'!G179="","",'AWP Estimate_DATE'!G179)</f>
        <v/>
      </c>
      <c r="H191" t="str">
        <f>IF('AWP Estimate_DATE'!H179="","",'AWP Estimate_DATE'!H179)</f>
        <v/>
      </c>
      <c r="I191" s="41" t="str">
        <f>IF(Sheet156[[#This Row],[Item Number]]="", "", _xlfn.XLOOKUP(Sheet156[[#This Row],[Item Number]], 'Item Lookup Table'!A:A, 'Item Lookup Table'!D:D, " "))</f>
        <v/>
      </c>
      <c r="J191" s="60" t="b">
        <v>0</v>
      </c>
      <c r="K191" s="60" t="b">
        <v>0</v>
      </c>
      <c r="L191" s="60" t="b">
        <v>0</v>
      </c>
      <c r="M191" s="60" t="b">
        <v>0</v>
      </c>
      <c r="N191" s="60" t="b">
        <v>0</v>
      </c>
      <c r="O191" s="60" t="b">
        <v>0</v>
      </c>
      <c r="P191" s="60" t="b">
        <v>0</v>
      </c>
      <c r="Q191" s="60" t="b">
        <v>0</v>
      </c>
      <c r="S191" s="43"/>
      <c r="T191" s="43"/>
      <c r="U191" s="43"/>
      <c r="V191"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91"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91"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91"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91"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92" spans="1:27" ht="18.75" customHeight="1" x14ac:dyDescent="0.25">
      <c r="A192" t="str">
        <f>IF('AWP Estimate_DATE'!A180="","",'AWP Estimate_DATE'!A180)</f>
        <v/>
      </c>
      <c r="B192" t="str">
        <f>IF('AWP Estimate_DATE'!B180="","",'AWP Estimate_DATE'!B180)</f>
        <v/>
      </c>
      <c r="C192" t="str">
        <f>IF('AWP Estimate_DATE'!C180="","",'AWP Estimate_DATE'!C180)</f>
        <v/>
      </c>
      <c r="D192" t="str">
        <f>IF('AWP Estimate_DATE'!D180="","",'AWP Estimate_DATE'!D180)</f>
        <v/>
      </c>
      <c r="E192" t="str">
        <f>IF('AWP Estimate_DATE'!E180="","",'AWP Estimate_DATE'!E180)</f>
        <v/>
      </c>
      <c r="F192" t="str">
        <f>IF('AWP Estimate_DATE'!F180="","",'AWP Estimate_DATE'!F180)</f>
        <v/>
      </c>
      <c r="G192" t="str">
        <f>IF('AWP Estimate_DATE'!G180="","",'AWP Estimate_DATE'!G180)</f>
        <v/>
      </c>
      <c r="H192" t="str">
        <f>IF('AWP Estimate_DATE'!H180="","",'AWP Estimate_DATE'!H180)</f>
        <v/>
      </c>
      <c r="I192" s="41" t="str">
        <f>IF(Sheet156[[#This Row],[Item Number]]="", "", _xlfn.XLOOKUP(Sheet156[[#This Row],[Item Number]], 'Item Lookup Table'!A:A, 'Item Lookup Table'!D:D, " "))</f>
        <v/>
      </c>
      <c r="J192" s="60" t="b">
        <v>0</v>
      </c>
      <c r="K192" s="60" t="b">
        <v>0</v>
      </c>
      <c r="L192" s="60" t="b">
        <v>0</v>
      </c>
      <c r="M192" s="60" t="b">
        <v>0</v>
      </c>
      <c r="N192" s="60" t="b">
        <v>0</v>
      </c>
      <c r="O192" s="60" t="b">
        <v>0</v>
      </c>
      <c r="P192" s="60" t="b">
        <v>0</v>
      </c>
      <c r="Q192" s="60" t="b">
        <v>0</v>
      </c>
      <c r="S192" s="43"/>
      <c r="T192" s="43"/>
      <c r="U192" s="43"/>
      <c r="V192"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92"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92"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92"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92"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93" spans="1:26" ht="18.75" customHeight="1" x14ac:dyDescent="0.25">
      <c r="A193" t="str">
        <f>IF('AWP Estimate_DATE'!A181="","",'AWP Estimate_DATE'!A181)</f>
        <v/>
      </c>
      <c r="B193" t="str">
        <f>IF('AWP Estimate_DATE'!B181="","",'AWP Estimate_DATE'!B181)</f>
        <v/>
      </c>
      <c r="C193" t="str">
        <f>IF('AWP Estimate_DATE'!C181="","",'AWP Estimate_DATE'!C181)</f>
        <v/>
      </c>
      <c r="D193" t="str">
        <f>IF('AWP Estimate_DATE'!D181="","",'AWP Estimate_DATE'!D181)</f>
        <v/>
      </c>
      <c r="E193" t="str">
        <f>IF('AWP Estimate_DATE'!E181="","",'AWP Estimate_DATE'!E181)</f>
        <v/>
      </c>
      <c r="F193" t="str">
        <f>IF('AWP Estimate_DATE'!F181="","",'AWP Estimate_DATE'!F181)</f>
        <v/>
      </c>
      <c r="G193" t="str">
        <f>IF('AWP Estimate_DATE'!G181="","",'AWP Estimate_DATE'!G181)</f>
        <v/>
      </c>
      <c r="H193" t="str">
        <f>IF('AWP Estimate_DATE'!H181="","",'AWP Estimate_DATE'!H181)</f>
        <v/>
      </c>
      <c r="I193" s="41" t="str">
        <f>IF(Sheet156[[#This Row],[Item Number]]="", "", _xlfn.XLOOKUP(Sheet156[[#This Row],[Item Number]], 'Item Lookup Table'!A:A, 'Item Lookup Table'!D:D, " "))</f>
        <v/>
      </c>
      <c r="J193" s="60" t="b">
        <v>0</v>
      </c>
      <c r="K193" s="60" t="b">
        <v>0</v>
      </c>
      <c r="L193" s="60" t="b">
        <v>0</v>
      </c>
      <c r="M193" s="60" t="b">
        <v>0</v>
      </c>
      <c r="N193" s="60" t="b">
        <v>0</v>
      </c>
      <c r="O193" s="60" t="b">
        <v>0</v>
      </c>
      <c r="P193" s="60" t="b">
        <v>0</v>
      </c>
      <c r="Q193" s="60" t="b">
        <v>0</v>
      </c>
      <c r="S193" s="43"/>
      <c r="T193" s="43"/>
      <c r="U193" s="43"/>
      <c r="V193"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93"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93"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93"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93"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94" spans="1:26" ht="18.75" customHeight="1" x14ac:dyDescent="0.25">
      <c r="A194" t="str">
        <f>IF('AWP Estimate_DATE'!A182="","",'AWP Estimate_DATE'!A182)</f>
        <v/>
      </c>
      <c r="B194" t="str">
        <f>IF('AWP Estimate_DATE'!B182="","",'AWP Estimate_DATE'!B182)</f>
        <v/>
      </c>
      <c r="C194" t="str">
        <f>IF('AWP Estimate_DATE'!C182="","",'AWP Estimate_DATE'!C182)</f>
        <v/>
      </c>
      <c r="D194" t="str">
        <f>IF('AWP Estimate_DATE'!D182="","",'AWP Estimate_DATE'!D182)</f>
        <v/>
      </c>
      <c r="E194" t="str">
        <f>IF('AWP Estimate_DATE'!E182="","",'AWP Estimate_DATE'!E182)</f>
        <v/>
      </c>
      <c r="F194" t="str">
        <f>IF('AWP Estimate_DATE'!F182="","",'AWP Estimate_DATE'!F182)</f>
        <v/>
      </c>
      <c r="G194" t="str">
        <f>IF('AWP Estimate_DATE'!G182="","",'AWP Estimate_DATE'!G182)</f>
        <v/>
      </c>
      <c r="H194" t="str">
        <f>IF('AWP Estimate_DATE'!H182="","",'AWP Estimate_DATE'!H182)</f>
        <v/>
      </c>
      <c r="I194" s="41" t="str">
        <f>IF(Sheet156[[#This Row],[Item Number]]="", "", _xlfn.XLOOKUP(Sheet156[[#This Row],[Item Number]], 'Item Lookup Table'!A:A, 'Item Lookup Table'!D:D, " "))</f>
        <v/>
      </c>
      <c r="J194" s="60" t="b">
        <v>0</v>
      </c>
      <c r="K194" s="60" t="b">
        <v>0</v>
      </c>
      <c r="L194" s="60" t="b">
        <v>0</v>
      </c>
      <c r="M194" s="60" t="b">
        <v>0</v>
      </c>
      <c r="N194" s="60" t="b">
        <v>0</v>
      </c>
      <c r="O194" s="60" t="b">
        <v>0</v>
      </c>
      <c r="P194" s="60" t="b">
        <v>0</v>
      </c>
      <c r="Q194" s="60" t="b">
        <v>0</v>
      </c>
      <c r="S194" s="43"/>
      <c r="T194" s="43"/>
      <c r="U194" s="43"/>
      <c r="V194"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94"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94"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94"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94"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95" spans="1:26" ht="18.75" customHeight="1" x14ac:dyDescent="0.25">
      <c r="A195" t="str">
        <f>IF('AWP Estimate_DATE'!A183="","",'AWP Estimate_DATE'!A183)</f>
        <v/>
      </c>
      <c r="B195" t="str">
        <f>IF('AWP Estimate_DATE'!B183="","",'AWP Estimate_DATE'!B183)</f>
        <v/>
      </c>
      <c r="C195" t="str">
        <f>IF('AWP Estimate_DATE'!C183="","",'AWP Estimate_DATE'!C183)</f>
        <v/>
      </c>
      <c r="D195" t="str">
        <f>IF('AWP Estimate_DATE'!D183="","",'AWP Estimate_DATE'!D183)</f>
        <v/>
      </c>
      <c r="E195" t="str">
        <f>IF('AWP Estimate_DATE'!E183="","",'AWP Estimate_DATE'!E183)</f>
        <v/>
      </c>
      <c r="F195" t="str">
        <f>IF('AWP Estimate_DATE'!F183="","",'AWP Estimate_DATE'!F183)</f>
        <v/>
      </c>
      <c r="G195" t="str">
        <f>IF('AWP Estimate_DATE'!G183="","",'AWP Estimate_DATE'!G183)</f>
        <v/>
      </c>
      <c r="H195" t="str">
        <f>IF('AWP Estimate_DATE'!H183="","",'AWP Estimate_DATE'!H183)</f>
        <v/>
      </c>
      <c r="I195" s="41" t="str">
        <f>IF(Sheet156[[#This Row],[Item Number]]="", "", _xlfn.XLOOKUP(Sheet156[[#This Row],[Item Number]], 'Item Lookup Table'!A:A, 'Item Lookup Table'!D:D, " "))</f>
        <v/>
      </c>
      <c r="J195" s="60" t="b">
        <v>0</v>
      </c>
      <c r="K195" s="60" t="b">
        <v>0</v>
      </c>
      <c r="L195" s="60" t="b">
        <v>0</v>
      </c>
      <c r="M195" s="60" t="b">
        <v>0</v>
      </c>
      <c r="N195" s="60" t="b">
        <v>0</v>
      </c>
      <c r="O195" s="60" t="b">
        <v>0</v>
      </c>
      <c r="P195" s="60" t="b">
        <v>0</v>
      </c>
      <c r="Q195" s="60" t="b">
        <v>0</v>
      </c>
      <c r="S195" s="43"/>
      <c r="T195" s="43"/>
      <c r="U195" s="43"/>
      <c r="V195"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95"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95"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95"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95"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96" spans="1:26" ht="18.75" customHeight="1" x14ac:dyDescent="0.25">
      <c r="A196" t="str">
        <f>IF('AWP Estimate_DATE'!A184="","",'AWP Estimate_DATE'!A184)</f>
        <v/>
      </c>
      <c r="B196" t="str">
        <f>IF('AWP Estimate_DATE'!B184="","",'AWP Estimate_DATE'!B184)</f>
        <v/>
      </c>
      <c r="C196" t="str">
        <f>IF('AWP Estimate_DATE'!C184="","",'AWP Estimate_DATE'!C184)</f>
        <v/>
      </c>
      <c r="D196" t="str">
        <f>IF('AWP Estimate_DATE'!D184="","",'AWP Estimate_DATE'!D184)</f>
        <v/>
      </c>
      <c r="E196" t="str">
        <f>IF('AWP Estimate_DATE'!E184="","",'AWP Estimate_DATE'!E184)</f>
        <v/>
      </c>
      <c r="F196" t="str">
        <f>IF('AWP Estimate_DATE'!F184="","",'AWP Estimate_DATE'!F184)</f>
        <v/>
      </c>
      <c r="G196" t="str">
        <f>IF('AWP Estimate_DATE'!G184="","",'AWP Estimate_DATE'!G184)</f>
        <v/>
      </c>
      <c r="H196" t="str">
        <f>IF('AWP Estimate_DATE'!H184="","",'AWP Estimate_DATE'!H184)</f>
        <v/>
      </c>
      <c r="I196" s="41" t="str">
        <f>IF(Sheet156[[#This Row],[Item Number]]="", "", _xlfn.XLOOKUP(Sheet156[[#This Row],[Item Number]], 'Item Lookup Table'!A:A, 'Item Lookup Table'!D:D, " "))</f>
        <v/>
      </c>
      <c r="J196" s="60" t="b">
        <v>0</v>
      </c>
      <c r="K196" s="60" t="b">
        <v>0</v>
      </c>
      <c r="L196" s="60" t="b">
        <v>0</v>
      </c>
      <c r="M196" s="60" t="b">
        <v>0</v>
      </c>
      <c r="N196" s="60" t="b">
        <v>0</v>
      </c>
      <c r="O196" s="60" t="b">
        <v>0</v>
      </c>
      <c r="P196" s="60" t="b">
        <v>0</v>
      </c>
      <c r="Q196" s="60" t="b">
        <v>0</v>
      </c>
      <c r="S196" s="43"/>
      <c r="T196" s="43"/>
      <c r="U196" s="43"/>
      <c r="V196" s="72" t="str">
        <f>IF(AND(Sheet156[[#This Row],[BA/BABA Applicable?1]]="Yes",OR(Sheet156[[#This Row],[Non-Domestic or Unknown Origin]]=FALSE,Sheet156[[#This Row],[Domestic]]=TRUE,Sheet156[[#This Row],[Predominately Iron or Steel or Both]]=TRUE,Sheet156[[#This Row],[Construction Material]]=TRUE,Sheet156[[#This Row],[Manufactured Product]]=TRUE,Sheet156[[#This Row],[Other Materials, including IIJA-BABA Section 70917 (c) Exempt Materials]]=FALSE,Sheet156[[#This Row],[Project Specific Waiver]]=FALSE,Sheet156[[#This Row],[Precast Concrete or ITS or Other Electronic Hardware System Cabinets or Enclosure]]=TRUE)),IF(Sheet156[[#This Row],[Unit Price]]*Sheet156[[#This Row],[Assumed Compliant Iron &amp; Steel Materials Percentage Cost2]]+Sheet156[[#This Row],[Unit Price]]*Sheet156[[#This Row],[Assumed Compliant BABA Materials Percentage Cost2]] &gt; 0,Sheet156[[#This Row],[Unit Price]]*Sheet156[[#This Row],[Assumed Compliant Iron &amp; Steel Materials Percentage Cost2]]+Sheet156[[#This Row],[Unit Price]]*Sheet156[[#This Row],[Assumed Compliant BABA Materials Percentage Cost2]],""),"")</f>
        <v/>
      </c>
      <c r="W196" s="72" t="str">
        <f>IF(AND(Sheet156[[#This Row],[BA/BABA Applicable?1]]="Yes",OR(Sheet156[[#This Row],[Non-Domestic or Unknown Origin]]=TRUE,Sheet156[[#This Row],[Domestic]]=FALSE,Sheet156[[#This Row],[Predominately Iron or Steel or Both]]=TRUE,Sheet156[[#This Row],[Construction Material]]=TRUE,Sheet156[[#This Row],[Manufactured Product]]=TRUE,Sheet156[[#This Row],[Precast Concrete or ITS or Other Electronic Hardware System Cabinets or Enclosure]]=TRUE,Sheet156[[#This Row],[Other Materials, including IIJA-BABA Section 70917 (c) Exempt Materials]]=FALSE,Sheet156[[#This Row],[Project Specific Waiver]]=FALSE)),IF(Sheet156[[#This Row],[Unit Price]]*Sheet156[[#This Row],[Assumed Non-Compliant Iron &amp; Steel Materials Percentage Cost2]]+Sheet156[[#This Row],[Unit Price]]*Sheet156[[#This Row],[Assumed Non-Compliant BABA Materials Percentage Cost2]] &gt; 0,Sheet156[[#This Row],[Unit Price]]*Sheet156[[#This Row],[Assumed Non-Compliant Iron &amp; Steel Materials Percentage Cost2]]+Sheet156[[#This Row],[Unit Price]]*Sheet156[[#This Row],[Assumed Non-Compliant BABA Materials Percentage Cost2]],""),"")</f>
        <v/>
      </c>
      <c r="X196" s="72" t="str">
        <f>IF(AND(Sheet156[[#This Row],[Non-Domestic or Unknown Origin]]=TRUE,Sheet156[[#This Row],[Predominately Iron or Steel or Both]]=TRUE),IF(Sheet156[[#This Row],[Unit Price]]*Sheet156[[#This Row],[Assumed Non-Compliant Iron &amp; Steel Materials Percentage Cost2]] &gt; 0,Sheet156[[#This Row],[Unit Price]]*Sheet156[[#This Row],[Assumed Non-Compliant Iron &amp; Steel Materials Percentage Cost2]],""),"")</f>
        <v/>
      </c>
      <c r="Y196" s="81" t="str">
        <f>IF(AND(Sheet156[[#This Row],[Non-Domestic or Unknown Origin]]=TRUE,OR(Sheet156[[#This Row],[Construction Material]]=TRUE,Sheet156[[#This Row],[Manufactured Product]]=TRUE,Sheet156[[#This Row],[Precast Concrete or ITS or Other Electronic Hardware System Cabinets or Enclosure]]=TRUE)),IF(Sheet156[[#This Row],[Assumed Non-Compliant BABA Materials Percentage Cost2]]*Sheet156[[#This Row],[Unit Price]] &gt; 0,Sheet156[[#This Row],[Assumed Non-Compliant BABA Materials Percentage Cost2]]*Sheet156[[#This Row],[Unit Price]],""),"")</f>
        <v/>
      </c>
      <c r="Z196" s="72" t="str">
        <f>IF(AND(Sheet156[[#This Row],[BA/BABA Applicable?1]]&lt;&gt;"No",OR(Sheet156[[#This Row],[Assumed Compliant Iron &amp; Steel Materials Percentage Cost2]]&lt;&gt;0,Sheet156[[#This Row],[Assumed Compliant BABA Materials Percentage Cost2]]&lt;&gt;0, Sheet156[[#This Row],[Assumed Non-Compliant Iron &amp; Steel Materials Percentage Cost2]]&lt;&gt;0,Sheet156[[#This Row],[Assumed Non-Compliant BABA Materials Percentage Cost2]]&lt;&gt;0)),Sheet156[[#This Row],[Amount]]*Sheet156[[#This Row],[Assumed Compliant Iron &amp; Steel Materials Percentage Cost2]]+Sheet156[[#This Row],[Assumed Compliant BABA Materials Percentage Cost2]]*Sheet156[[#This Row],[Amount]]+Sheet156[[#This Row],[Assumed Non-Compliant Iron &amp; Steel Materials Percentage Cost2]]*Sheet156[[#This Row],[Amount]]+Sheet156[[#This Row],[Assumed Non-Compliant BABA Materials Percentage Cost2]]*Sheet156[[#This Row],[Amount]],"")</f>
        <v/>
      </c>
    </row>
    <row r="197" spans="1:26" x14ac:dyDescent="0.25">
      <c r="B197" s="62"/>
      <c r="G197" s="63"/>
      <c r="H197" s="43"/>
      <c r="R197" s="64"/>
      <c r="S197" s="65"/>
      <c r="T197" s="65"/>
    </row>
    <row r="198" spans="1:26" x14ac:dyDescent="0.25">
      <c r="R198" s="66"/>
      <c r="S198" s="65"/>
      <c r="T198" s="65"/>
    </row>
    <row r="199" spans="1:26" x14ac:dyDescent="0.25">
      <c r="R199" s="66"/>
      <c r="S199" s="65"/>
      <c r="T199" s="65"/>
    </row>
    <row r="200" spans="1:26" x14ac:dyDescent="0.25">
      <c r="C200" s="67"/>
      <c r="R200" s="66"/>
      <c r="S200" s="65"/>
      <c r="T200" s="65"/>
    </row>
    <row r="201" spans="1:26" x14ac:dyDescent="0.25">
      <c r="C201" s="67"/>
      <c r="R201" s="66"/>
      <c r="S201" s="65"/>
      <c r="T201" s="65"/>
    </row>
    <row r="202" spans="1:26" x14ac:dyDescent="0.25">
      <c r="R202" s="64"/>
      <c r="S202" s="65"/>
      <c r="T202" s="65"/>
    </row>
    <row r="203" spans="1:26" x14ac:dyDescent="0.25">
      <c r="C203" s="68"/>
    </row>
    <row r="204" spans="1:26" x14ac:dyDescent="0.25">
      <c r="C204" s="68"/>
      <c r="R204" s="69"/>
    </row>
    <row r="205" spans="1:26" x14ac:dyDescent="0.25">
      <c r="C205" s="68"/>
      <c r="S205" s="70"/>
      <c r="T205" s="70"/>
    </row>
    <row r="206" spans="1:26" x14ac:dyDescent="0.25">
      <c r="S206" s="70"/>
      <c r="T206" s="70"/>
    </row>
    <row r="207" spans="1:26" x14ac:dyDescent="0.25">
      <c r="B207" s="52"/>
      <c r="C207" s="68"/>
      <c r="G207" s="71"/>
      <c r="H207" s="71"/>
      <c r="S207" s="70"/>
      <c r="T207" s="70"/>
    </row>
    <row r="208" spans="1:26" x14ac:dyDescent="0.25">
      <c r="G208" s="71"/>
      <c r="H208" s="71"/>
    </row>
    <row r="209" spans="7:8" x14ac:dyDescent="0.25">
      <c r="G209" s="71"/>
      <c r="H209" s="71"/>
    </row>
    <row r="210" spans="7:8" x14ac:dyDescent="0.25">
      <c r="G210" s="71"/>
      <c r="H210" s="71"/>
    </row>
  </sheetData>
  <sheetProtection algorithmName="SHA-512" hashValue="NQ+an9xUJix92oIPZo3K0kpdTFW7szv52490w4+ZUCh3XEEZu9H14ydTCmRHmEStQ43zTlQ5/FheSsT6PKzD/g==" saltValue="yMxREwFrQ8CDUnYeP5BhVQ==" spinCount="100000" sheet="1" insertRows="0"/>
  <dataConsolidate link="1"/>
  <conditionalFormatting sqref="I8:I9">
    <cfRule type="cellIs" dxfId="244" priority="96" operator="lessThan">
      <formula>0</formula>
    </cfRule>
  </conditionalFormatting>
  <conditionalFormatting sqref="I17:I196">
    <cfRule type="expression" dxfId="243" priority="95">
      <formula>AND(ROW()&gt;=17,I17=0)</formula>
    </cfRule>
  </conditionalFormatting>
  <conditionalFormatting sqref="J17:K196">
    <cfRule type="expression" priority="91" stopIfTrue="1">
      <formula>AND($K17=TRUE, $J17=TRUE, OR(ISNUMBER(SEARCH("LS", $E17)), AND(ISNUMBER(SEARCH("66", $B17)), OR(LEFT($B17, 3)="660", LEFT($B17, 3)="661", LEFT($B17,3)="668", LEFT($B17, 3)="669"))))</formula>
    </cfRule>
    <cfRule type="expression" dxfId="242" priority="92" stopIfTrue="1">
      <formula>AND($B17&lt;&gt;"",$I17="Yes",$J17=TRUE,$K17=TRUE)</formula>
    </cfRule>
    <cfRule type="expression" dxfId="241" priority="93">
      <formula>AND($B17&lt;&gt;"",OR($I17="Yes",$I17=""),NOT(_xlfn.XOR($J17=TRUE,$K17=TRUE)),NOT($P17=TRUE),NOT($Q17=TRUE))</formula>
    </cfRule>
  </conditionalFormatting>
  <conditionalFormatting sqref="J17:Q196">
    <cfRule type="expression" dxfId="240" priority="86">
      <formula>AND(OR($P17=TRUE,$Q17=TRUE),SUMPRODUCT(--($J17:$O17=TRUE))&gt;=1)</formula>
    </cfRule>
    <cfRule type="expression" dxfId="239" priority="87" stopIfTrue="1">
      <formula>AND($B17&lt;&gt;"",$I17="Yes",SUMPRODUCT(--($P17:$Q17=TRUE))&gt;1)</formula>
    </cfRule>
    <cfRule type="expression" dxfId="238" priority="94" stopIfTrue="1">
      <formula>AND($I17="No",OR($J17=TRUE,$K17=TRUE,$L17=TRUE,$M17=TRUE,$N17=TRUE,$O17=TRUE,$P17=TRUE,$Q17=TRUE))</formula>
    </cfRule>
  </conditionalFormatting>
  <conditionalFormatting sqref="L17:Q196">
    <cfRule type="expression" priority="84" stopIfTrue="1">
      <formula>AND(OR(ISNUMBER(SEARCH("LS",$E17)),AND(ISNUMBER(SEARCH("66",$B17)),OR(LEFT($B17,3)="660",LEFT($B17,3)="661",LEFT($B17,3)="668",LEFT($B17,3)="669"))),SUMPRODUCT(--($L17:$O17=TRUE))&gt;=1,NOT(OR($P17=TRUE,$Q17=TRUE)))</formula>
    </cfRule>
    <cfRule type="expression" dxfId="237" priority="88" stopIfTrue="1">
      <formula>AND($B17&lt;&gt;"",$I17="Yes",SUMPRODUCT(--($L17:$O17=TRUE))&gt;1)</formula>
    </cfRule>
    <cfRule type="expression" dxfId="236" priority="89" stopIfTrue="1">
      <formula>AND($B17&lt;&gt;"", OR($I17="Yes", $I17=""), NOT(SUMPRODUCT(--($L17:$Q17=TRUE))=1))</formula>
    </cfRule>
    <cfRule type="expression" priority="90">
      <formula>AND($B17&lt;&gt;"",$I17="Yes",SUMPRODUCT(--($J17:$P17=TRUE))=1)</formula>
    </cfRule>
  </conditionalFormatting>
  <conditionalFormatting sqref="R17:R194">
    <cfRule type="expression" dxfId="235" priority="19">
      <formula>AND($K17=FALSE, $J17=TRUE, $L17=FALSE, SUM(--($M17=TRUE), --($N17=TRUE), --($O17=TRUE))&gt;1,$R17&lt;&gt;"", OR(ISNUMBER(SEARCH("LS", $E17)), AND(ISNUMBER(SEARCH("66", $B17)), OR(LEFT($B17,3)="660", LEFT($B17,3)="661", LEFT($B17,3)="668", LEFT($B17,3)="669"))))</formula>
    </cfRule>
  </conditionalFormatting>
  <conditionalFormatting sqref="R17:R196">
    <cfRule type="expression" dxfId="234" priority="4">
      <formula>AND($I17="No", $R17&lt;&gt;"")</formula>
    </cfRule>
    <cfRule type="expression" dxfId="233" priority="7">
      <formula>AND($K17=TRUE,$J17=FALSE,$L17=TRUE,SUM(--($M17=TRUE),--($N17=TRUE),--($O17=TRUE))&gt;=1,$R17="",OR(ISNUMBER(SEARCH("LS",$E17)),AND(ISNUMBER(SEARCH("66",$B17)),OR(LEFT($B17,3)="660",LEFT($B17,3)="661",LEFT($B17,3)="668",LEFT($B17,3)="669"))))</formula>
    </cfRule>
    <cfRule type="expression" dxfId="232" priority="11">
      <formula>AND($K17=TRUE,$J17=FALSE,$L17=FALSE,SUM(--($M17=TRUE),--($N17=TRUE),--($O17=TRUE))&gt;1,$R17&lt;&gt;"",OR(ISNUMBER(SEARCH("LS",$E17)),AND(ISNUMBER(SEARCH("66",$B17)),OR(LEFT($B17,3)="660",LEFT($B17,3)="661",LEFT($B17,3)="668",LEFT($B17,3)="669"))))</formula>
    </cfRule>
    <cfRule type="expression" dxfId="231" priority="14">
      <formula>AND($K17=FALSE,$J17=TRUE,$L17=TRUE,SUM(--($M17=TRUE),--($N17=TRUE),--($O17=TRUE))&gt;=1,$R17&lt;&gt;"", OR(ISNUMBER(SEARCH("LS", $E17)), AND(ISNUMBER(SEARCH("66", $B17)), OR(LEFT($B17,3)="660", LEFT($B17,3)="661", LEFT($B17,3)="668", LEFT($B17,3)="669"))))</formula>
    </cfRule>
    <cfRule type="expression" dxfId="230" priority="24">
      <formula>AND($K17=TRUE, $J17=TRUE, $L17=TRUE, $M17=FALSE, $N17=FALSE, $O17=FALSE, $R17="", OR(ISNUMBER(SEARCH("LS", $E17)), AND(ISNUMBER(SEARCH("66", $B17)), OR(LEFT($B17,3)="660", LEFT($B17,3)="661", LEFT($B17,3)="668", LEFT($B17,3)="669"))))</formula>
    </cfRule>
    <cfRule type="expression" dxfId="229" priority="28" stopIfTrue="1">
      <formula>AND($K17=TRUE, $J17=TRUE, $L17=TRUE, SUM(--($M17=TRUE), --($N17=TRUE), --($O17=TRUE))&gt;=1, $R17="", OR(ISNUMBER(SEARCH("LS", $E17)), AND(ISNUMBER(SEARCH("66", $B17)), OR(LEFT($B17,3)="660", LEFT($B17,3)="661", LEFT($B17,3)="668", LEFT($B17,3)="669"))))</formula>
    </cfRule>
    <cfRule type="expression" dxfId="228" priority="30">
      <formula>AND($K17=TRUE, $J17=TRUE, $L17=FALSE, SUM(--($M17=TRUE), --($N17=TRUE), --($O17=TRUE))&gt;1, $R17&lt;&gt;"", OR(ISNUMBER(SEARCH("LS", $E17)), AND(ISNUMBER(SEARCH("66", $B17)), OR(LEFT($B17,3)="660", LEFT($B17,3)="661", LEFT($B17,3)="668", LEFT($B17,3)="669"))))</formula>
    </cfRule>
    <cfRule type="expression" dxfId="227" priority="34">
      <formula>AND($K17=TRUE, $J17=TRUE, $L17=FALSE, SUM(--($M17=TRUE), --($N17=TRUE), --($O17=TRUE))=1, $R17&lt;&gt;"", OR(ISNUMBER(SEARCH("LS", $E17)), AND(ISNUMBER(SEARCH("66", $B17)), OR(LEFT($B17,3)="660", LEFT($B17,3)="661", LEFT($B17,3)="668", LEFT($B17,3)="669"))))</formula>
    </cfRule>
    <cfRule type="expression" dxfId="226" priority="44">
      <formula>AND($K17=TRUE, $J17=TRUE, $L17=FALSE, SUM(--($M17=TRUE), --($N17=TRUE), --($O17=TRUE))&gt;1,$R17&lt;&gt;"", NOT(OR(ISNUMBER(SEARCH("LS", $E17)), AND(ISNUMBER(SEARCH("66", $B17)), OR(LEFT($B17,3)="660", LEFT($B17,3)="661", LEFT($B17,3)="668", LEFT($B17,3)="669")))))</formula>
    </cfRule>
    <cfRule type="expression" dxfId="225" priority="49">
      <formula>AND($K17=TRUE, $J17=FALSE, $L17=FALSE, SUM(--($M17=TRUE), --($N17=TRUE), --($O17=TRUE))&gt;1,$R17&lt;&gt;"", NOT(OR(ISNUMBER(SEARCH("LS", $E17)), AND(ISNUMBER(SEARCH("66", $B17)), OR(LEFT($B17,3)="660", LEFT($B17,3)="661", LEFT($B17,3)="668", LEFT($B17,3)="669")))))</formula>
    </cfRule>
    <cfRule type="expression" dxfId="224" priority="52">
      <formula>AND($K17=FALSE,$J17=TRUE,$L17=TRUE,SUM(--($M17=TRUE),--($N17=TRUE),--($O17=TRUE))&gt;=1,$R17&lt;&gt;"",NOT(OR(ISNUMBER(SEARCH("LS",$E17)),AND(ISNUMBER(SEARCH("66",$B17)),OR(LEFT($B17,3)="660",LEFT($B17,3)="661",LEFT($B17,3)="668",LEFT($B17,3)="669")))))</formula>
    </cfRule>
    <cfRule type="expression" dxfId="223" priority="57">
      <formula>AND($K17=FALSE, $J17=TRUE, $L17=FALSE, SUM(--($M17=TRUE), --($N17=TRUE), --($O17=TRUE))&gt;1,$R17&lt;&gt;"", NOT(OR(ISNUMBER(SEARCH("LS", $E17)), AND(ISNUMBER(SEARCH("66", $B17)), OR(LEFT($B17,3)="660", LEFT($B17,3)="661", LEFT($B17,3)="668", LEFT($B17,3)="669")))))</formula>
    </cfRule>
    <cfRule type="expression" dxfId="222" priority="60">
      <formula>AND($K17=TRUE, $J17=TRUE, $L17=FALSE, SUM(--($M17=TRUE), --($N17=TRUE), --($O17=TRUE))=1,$R17&lt;&gt;"", NOT(OR(ISNUMBER(SEARCH("LS", $E17)), AND(ISNUMBER(SEARCH("66", $B17)), OR(LEFT($B17,3)="660", LEFT($B17,3)="661", LEFT($B17,3)="668", LEFT($B17,3)="669")))))</formula>
    </cfRule>
    <cfRule type="expression" dxfId="221" priority="66">
      <formula>AND($K17=TRUE, $J17=TRUE, $L17=TRUE, $M17=FALSE, $N17=FALSE, $O17=FALSE,$R17="", NOT(OR(ISNUMBER(SEARCH("LS", $E17)), AND(ISNUMBER(SEARCH("66", $B17)), OR(LEFT($B17,3)="660", LEFT($B17,3)="661", LEFT($B17,3)="668", LEFT($B17,3)="669")))))</formula>
    </cfRule>
    <cfRule type="expression" dxfId="220" priority="69">
      <formula>AND($K17=TRUE, $J17=FALSE, $L17=FALSE, SUM(--($M17=TRUE), --($N17=TRUE), --($O17=TRUE))=1,$R17&lt;&gt;"")</formula>
    </cfRule>
    <cfRule type="expression" dxfId="219" priority="74">
      <formula>AND($K17=TRUE, $J17=FALSE, $L17=TRUE, $M17=FALSE, $N17=FALSE, $O17=FALSE,$R17="")</formula>
    </cfRule>
    <cfRule type="expression" dxfId="218" priority="77">
      <formula>AND($K17=FALSE,$J17=TRUE, $L17=FALSE, SUM(--($M17=TRUE), --($N17=TRUE), --($O17=TRUE))=1,$R17&lt;&gt;"")</formula>
    </cfRule>
    <cfRule type="expression" dxfId="217" priority="81">
      <formula>AND($K17=FALSE,$J17=TRUE, $L17=TRUE, $M17=FALSE, $N17=FALSE, $O17=FALSE, $R17&lt;&gt;"")</formula>
    </cfRule>
    <cfRule type="expression" dxfId="216" priority="83" stopIfTrue="1">
      <formula>AND($K17=TRUE,$J17=FALSE,$L17=TRUE,OR($M17=TRUE,$N17=TRUE,$O17=TRUE),NOT(OR(ISNUMBER(SEARCH("LS",$E17)),AND(ISNUMBER(SEARCH("66",$B17)),OR(LEFT($B17,3)="660",LEFT($B17,3)="661",LEFT($B17,3)="668",LEFT($B17,3)="669")))),$R17="")</formula>
    </cfRule>
  </conditionalFormatting>
  <conditionalFormatting sqref="R17:U196">
    <cfRule type="expression" dxfId="215" priority="85">
      <formula>AND(OR($P17=TRUE,$Q17=TRUE),R17&lt;&gt;"")</formula>
    </cfRule>
  </conditionalFormatting>
  <conditionalFormatting sqref="S17:S196">
    <cfRule type="expression" dxfId="214" priority="3">
      <formula>AND($I17="No", $S17&lt;&gt;"")</formula>
    </cfRule>
    <cfRule type="expression" dxfId="213" priority="8">
      <formula>AND($K17=TRUE,$J17=FALSE,$L17=TRUE,SUM(--($M17=TRUE),--($N17=TRUE),--($O17=TRUE))&gt;=1,$S17="",OR(ISNUMBER(SEARCH("LS",$E17)),AND(ISNUMBER(SEARCH("66",$B17)),OR(LEFT($B17,3)="660",LEFT($B17,3)="661",LEFT($B17,3)="668",LEFT($B17,3)="669"))))</formula>
    </cfRule>
    <cfRule type="expression" dxfId="212" priority="12">
      <formula>AND($K17=TRUE,$J17=FALSE,$L17=FALSE,SUM(--($M17=TRUE),--($N17=TRUE),--($O17=TRUE))&gt;1,$S17="",OR(ISNUMBER(SEARCH("LS",$E17)),AND(ISNUMBER(SEARCH("66",$B17)),OR(LEFT($B17,3)="660",LEFT($B17,3)="661",LEFT($B17,3)="668",LEFT($B17,3)="669"))))</formula>
    </cfRule>
    <cfRule type="expression" dxfId="211" priority="13">
      <formula>AND($K17=FALSE,$J17=TRUE,$L17=TRUE,SUM(--($M17=TRUE),--($N17=TRUE),--($O17=TRUE))&gt;=1,$S17&lt;&gt;"", OR(ISNUMBER(SEARCH("LS", $E17)), AND(ISNUMBER(SEARCH("66", $B17)), OR(LEFT($B17,3)="660", LEFT($B17,3)="661", LEFT($B17,3)="668", LEFT($B17,3)="669"))))</formula>
    </cfRule>
    <cfRule type="expression" dxfId="210" priority="18">
      <formula>AND($K17=FALSE, $J17=TRUE, $L17=FALSE, SUM(--($M17=TRUE), --($N17=TRUE), --($O17=TRUE))&gt;1,$S17&lt;&gt;"", OR(ISNUMBER(SEARCH("LS", $E17)), AND(ISNUMBER(SEARCH("66", $B17)), OR(LEFT($B17,3)="660", LEFT($B17,3)="661", LEFT($B17,3)="668", LEFT($B17,3)="669"))))</formula>
    </cfRule>
    <cfRule type="expression" dxfId="209" priority="22">
      <formula>AND($K17=TRUE, $J17=TRUE, $L17=TRUE, $M17=FALSE, $N17=FALSE, $O17=FALSE, $S17&lt;&gt;"", OR(ISNUMBER(SEARCH("LS", $E17)), AND(ISNUMBER(SEARCH("66", $B17)), OR(LEFT($B17,3)="660", LEFT($B17,3)="661", LEFT($B17,3)="684", LEFT($B17,3)="669"))))</formula>
    </cfRule>
    <cfRule type="expression" dxfId="208" priority="27">
      <formula>AND($K17=TRUE, $J17=TRUE, $L17=TRUE, SUM(--($M17=TRUE), --($N17=TRUE), --($O17=TRUE))&gt;=1, $S17="", OR(ISNUMBER(SEARCH("LS", $E17)), AND(ISNUMBER(SEARCH("66", $B17)), OR(LEFT($B17,3)="660", LEFT($B17,3)="661", LEFT($B17,3)="668", LEFT($B17,3)="669"))))</formula>
    </cfRule>
    <cfRule type="expression" dxfId="207" priority="32">
      <formula>AND($K17=TRUE, $J17=TRUE, $L17=FALSE, SUM(--($M17=TRUE), --($N17=TRUE), --($O17=TRUE))&gt;1, $S17="", OR(ISNUMBER(SEARCH("LS", $E17)), AND(ISNUMBER(SEARCH("66", $B17)), OR(LEFT($B17,3)="660", LEFT($B17,3)="661", LEFT($B17,3)="668", LEFT($B17,3)="669"))))</formula>
    </cfRule>
    <cfRule type="expression" dxfId="206" priority="36" stopIfTrue="1">
      <formula>AND($K17=TRUE,$J17=TRUE,$L17=FALSE,SUM(--($M17=TRUE),--($N17=TRUE),--($O17=TRUE))=1,$S17="",OR(ISNUMBER(SEARCH("LS",$E17)),AND(ISNUMBER(SEARCH("66",$B17)),OR(LEFT($B17,3)="660",LEFT($B17,3)="661",LEFT($B17,3)="668",LEFT($B17,3)="669"))))</formula>
    </cfRule>
    <cfRule type="expression" dxfId="205" priority="37" stopIfTrue="1">
      <formula>AND($K17=TRUE, $J17=TRUE, $L17=TRUE, SUM(--($M17=TRUE), --($N17=TRUE), --($O17=TRUE))&gt;=1,$S17="", NOT(OR(ISNUMBER(SEARCH("LS", $E17)), AND(ISNUMBER(SEARCH("66", $B17)), OR(LEFT($B17,3)="660", LEFT($B17,3)="661", LEFT($B17,3)="668", LEFT($B17,3)="669")))))</formula>
    </cfRule>
    <cfRule type="expression" dxfId="204" priority="40" stopIfTrue="1">
      <formula>AND($K17=TRUE, $J17=FALSE, $L17=TRUE, SUM(--($M17=TRUE), --($N17=TRUE), --($O17=TRUE))&gt;=1,$S17="", NOT(OR(ISNUMBER(SEARCH("LS", $E17)), AND(ISNUMBER(SEARCH("66", $B17)), OR(LEFT($B17,3)="660", LEFT($B17,3)="661", LEFT($B17,3)="668", LEFT($B17,3)="669")))))</formula>
    </cfRule>
    <cfRule type="expression" dxfId="203" priority="46">
      <formula>AND($K17=TRUE, $J17=TRUE, $L17=FALSE, SUM(--($M17=TRUE), --($N17=TRUE), --($O17=TRUE))&gt;1,$S17="", NOT(OR(ISNUMBER(SEARCH("LS", $E17)), AND(ISNUMBER(SEARCH("66", $B17)), OR(LEFT($B17,3)="660", LEFT($B17,3)="661", LEFT($B17,3)="668", LEFT($B17,3)="669")))))</formula>
    </cfRule>
    <cfRule type="expression" dxfId="202" priority="50">
      <formula>AND($K17=TRUE, $J17=FALSE, $L17=FALSE, SUM(--($M17=TRUE), --($N17=TRUE), --($O17=TRUE))&gt;1,$S17="", NOT(OR(ISNUMBER(SEARCH("LS", $E17)), AND(ISNUMBER(SEARCH("66", $B17)), OR(LEFT($B17,3)="660", LEFT($B17,3)="661", LEFT($B17,3)="668", LEFT($B17,3)="669")))))</formula>
    </cfRule>
    <cfRule type="expression" dxfId="201" priority="51">
      <formula>AND($K17=FALSE,$J17=TRUE,$L17=TRUE,SUM(--($M17=TRUE),--($N17=TRUE),--($O17=TRUE))&gt;=1,$S17&lt;&gt;"",NOT(OR(ISNUMBER(SEARCH("LS",$E17)),AND(ISNUMBER(SEARCH("66",$B17)),OR(LEFT($B17,3)="660",LEFT($B17,3)="661",LEFT($B17,3)="668",LEFT($B17,3)="669")))))</formula>
    </cfRule>
    <cfRule type="expression" dxfId="200" priority="56">
      <formula>AND($K17=FALSE, $J17=TRUE, $L17=FALSE, SUM(--($M17=TRUE), --($N17=TRUE), --($O17=TRUE))&gt;1,$S17&lt;&gt;"", NOT(OR(ISNUMBER(SEARCH("LS", $E17)), AND(ISNUMBER(SEARCH("66", $B17)), OR(LEFT($B17,3)="660", LEFT($B17,3)="661", LEFT($B17,3)="668", LEFT($B17,3)="669")))))</formula>
    </cfRule>
    <cfRule type="expression" dxfId="199" priority="62">
      <formula>AND($K17=TRUE, $J17=TRUE, $L17=FALSE, SUM(--($M17=TRUE), --($N17=TRUE), --($O17=TRUE))=1,$S17="", NOT(OR(ISNUMBER(SEARCH("LS", $E17)), AND(ISNUMBER(SEARCH("66", $B17)), OR(LEFT($B17,3)="660", LEFT($B17,3)="661", LEFT($B17,3)="668", LEFT($B17,3)="669")))))</formula>
    </cfRule>
    <cfRule type="expression" dxfId="198" priority="64">
      <formula>AND($K17=TRUE, $J17=TRUE, $L17=TRUE, $M17=FALSE, $N17=FALSE, $O17=FALSE,$S17&lt;&gt;"", NOT(OR(ISNUMBER(SEARCH("LS", $E17)), AND(ISNUMBER(SEARCH("66", $B17)), OR(LEFT($B17,3)="660", LEFT($B17,3)="661", LEFT($B17,3)="684", LEFT($B17,3)="669")))))</formula>
    </cfRule>
    <cfRule type="expression" dxfId="197" priority="70">
      <formula>AND($K17=TRUE, $J17=FALSE, $L17=FALSE, SUM(--($M17=TRUE), --($N17=TRUE), --($O17=TRUE))=1,$S17="")</formula>
    </cfRule>
    <cfRule type="expression" dxfId="196" priority="73">
      <formula>AND($K17=TRUE, $J17=FALSE, $L17=TRUE, $M17=FALSE, $N17=FALSE, $O17=FALSE,$S17&lt;&gt;"")</formula>
    </cfRule>
    <cfRule type="expression" dxfId="195" priority="76">
      <formula>AND($K17=FALSE,$J17=TRUE, $L17=FALSE, SUM(--($M17=TRUE), --($N17=TRUE), --($O17=TRUE))=1, $S17&lt;&gt;"")</formula>
    </cfRule>
    <cfRule type="expression" dxfId="194" priority="80">
      <formula>AND($K17=FALSE,$J17=TRUE, $L17=TRUE, $M17=FALSE, $N17=FALSE, $O17=FALSE, $S17&lt;&gt;"")</formula>
    </cfRule>
  </conditionalFormatting>
  <conditionalFormatting sqref="T7">
    <cfRule type="cellIs" dxfId="193" priority="97" operator="lessThan">
      <formula>0</formula>
    </cfRule>
  </conditionalFormatting>
  <conditionalFormatting sqref="T17:T196">
    <cfRule type="expression" dxfId="192" priority="2">
      <formula>AND($I17="No", $T17&lt;&gt;"")</formula>
    </cfRule>
    <cfRule type="expression" dxfId="191" priority="6">
      <formula>AND($K17=TRUE,$J17=FALSE,$L17=TRUE,SUM(--($M17=TRUE),--($N17=TRUE),--($O17=TRUE))&gt;=1,$T17&lt;&gt;"",OR(ISNUMBER(SEARCH("LS",$E17)),AND(ISNUMBER(SEARCH("66",$B17)),OR(LEFT($B17,3)="660",LEFT($B17,3)="661",LEFT($B17,3)="668",LEFT($B17,3)="669"))))</formula>
    </cfRule>
    <cfRule type="expression" dxfId="190" priority="10">
      <formula>AND($K17=TRUE,$J17=FALSE,$L17=FALSE,SUM(--($M17=TRUE),--($N17=TRUE),--($O17=TRUE))&gt;1,$T17&lt;&gt;"",OR(ISNUMBER(SEARCH("LS",$E17)),AND(ISNUMBER(SEARCH("66",$B17)),OR(LEFT($B17,3)="660",LEFT($B17,3)="661",LEFT($B17,3)="668",LEFT($B17,3)="669"))))</formula>
    </cfRule>
    <cfRule type="expression" dxfId="189" priority="16">
      <formula>AND($K17=FALSE,$J17=TRUE,$L17=TRUE,SUM(--($M17=TRUE),--($N17=TRUE),--($O17=TRUE))&gt;=1,$T17="", OR(ISNUMBER(SEARCH("LS", $E17)), AND(ISNUMBER(SEARCH("66", $B17)), OR(LEFT($B17,3)="660", LEFT($B17,3)="661", LEFT($B17,3)="668", LEFT($B17,3)="669"))))</formula>
    </cfRule>
    <cfRule type="expression" dxfId="188" priority="17">
      <formula>AND($K17=FALSE, $J17=TRUE, $L17=FALSE, SUM(--($M17=TRUE), --($N17=TRUE), --($O17=TRUE))&gt;1,$T17&lt;&gt;"", OR(ISNUMBER(SEARCH("LS", $E17)), AND(ISNUMBER(SEARCH("66", $B17)), OR(LEFT($B17,3)="660", LEFT($B17,3)="661", LEFT($B17,3)="668", LEFT($B17,3)="669"))))</formula>
    </cfRule>
    <cfRule type="expression" dxfId="187" priority="23">
      <formula>AND($K17=TRUE, $J17=TRUE, $L17=TRUE, $M17=FALSE, $N17=FALSE, $O17=FALSE, $T17="", OR(ISNUMBER(SEARCH("LS", $E17)), AND(ISNUMBER(SEARCH("66", $B17)), OR(LEFT($B17,3)="660", LEFT($B17,3)="661", LEFT($B17,3)="668", LEFT($B17,3)="669"))))</formula>
    </cfRule>
    <cfRule type="expression" dxfId="186" priority="26">
      <formula>AND($K17=TRUE, $J17=TRUE, $L17=TRUE, SUM(--($M17=TRUE), --($N17=TRUE), --($O17=TRUE))&gt;=1, $T17="", OR(ISNUMBER(SEARCH("LS", $E17)), AND(ISNUMBER(SEARCH("66", $B17)), OR(LEFT($B17,3)="660", LEFT($B17,3)="661", LEFT($B17,3)="668", LEFT($B17,3)="669"))))</formula>
    </cfRule>
    <cfRule type="expression" dxfId="185" priority="29">
      <formula>AND($K17=TRUE, $J17=TRUE, $L17=FALSE, SUM(--($M17=TRUE), --($N17=TRUE), --($O17=TRUE))&gt;1, $T17&lt;&gt;"", OR(ISNUMBER(SEARCH("LS", $E17)), AND(ISNUMBER(SEARCH("66", $B17)), OR(LEFT($B17,3)="660", LEFT($B17,3)="661", LEFT($B17,3)="668", LEFT($B17,3)="669"))))</formula>
    </cfRule>
    <cfRule type="expression" dxfId="184" priority="33">
      <formula>AND($K17=TRUE, $J17=TRUE, $L17=FALSE, SUM(--($M17=TRUE), --($N17=TRUE), --($O17=TRUE))=1, $T17&lt;&gt;"", OR(ISNUMBER(SEARCH("LS", $E17)), AND(ISNUMBER(SEARCH("66", $B17)), OR(LEFT($B17,3)="660", LEFT($B17,3)="661", LEFT($B17,3)="668", LEFT($B17,3)="669"))))</formula>
    </cfRule>
    <cfRule type="expression" dxfId="183" priority="39" stopIfTrue="1">
      <formula>AND($K17=TRUE, $J17=TRUE, $L17=TRUE, SUM(--($M17=TRUE), --($N17=TRUE), --($O17=TRUE))&gt;=1,$T17="", NOT(OR(ISNUMBER(SEARCH("LS", $E17)), AND(ISNUMBER(SEARCH("66", $B17)), OR(LEFT($B17,3)="660", LEFT($B17,3)="661", LEFT($B17,3)="668", LEFT($B17,3)="669")))))</formula>
    </cfRule>
    <cfRule type="expression" dxfId="182" priority="42">
      <formula>AND($K17=TRUE, $J17=FALSE, $L17=TRUE, SUM(--($M17=TRUE), --($N17=TRUE), --($O17=TRUE))&gt;=1,$T17&lt;&gt;"", NOT(OR(ISNUMBER(SEARCH("LS", $E17)), AND(ISNUMBER(SEARCH("66", $B17)), OR(LEFT($B17,3)="660", LEFT($B17,3)="661", LEFT($B17,3)="668", LEFT($B17,3)="669")))))</formula>
    </cfRule>
    <cfRule type="expression" dxfId="181" priority="43">
      <formula>AND($K17=TRUE, $J17=TRUE, $L17=FALSE, SUM(--($M17=TRUE), --($N17=TRUE), --($O17=TRUE))&gt;1,$T17&lt;&gt;"", NOT(OR(ISNUMBER(SEARCH("LS", $E17)), AND(ISNUMBER(SEARCH("66", $B17)), OR(LEFT($B17,3)="660", LEFT($B17,3)="661", LEFT($B17,3)="668", LEFT($B17,3)="669")))))</formula>
    </cfRule>
    <cfRule type="expression" dxfId="180" priority="48">
      <formula>AND($K17=TRUE, $J17=FALSE, $L17=FALSE, SUM(--($M17=TRUE), --($N17=TRUE), --($O17=TRUE))&gt;1,$T17&lt;&gt;"", NOT(OR(ISNUMBER(SEARCH("LS", $E17)), AND(ISNUMBER(SEARCH("66", $B17)), OR(LEFT($B17,3)="660", LEFT($B17,3)="661", LEFT($B17,3)="668", LEFT($B17,3)="669")))))</formula>
    </cfRule>
    <cfRule type="expression" dxfId="179" priority="54">
      <formula>AND($K17=FALSE,$J17=TRUE,$L17=TRUE,SUM(--($M17=TRUE),--($N17=TRUE),--($O17=TRUE))&gt;=1,$T17="",NOT(OR(ISNUMBER(SEARCH("LS",$E17)),AND(ISNUMBER(SEARCH("66",$B17)),OR(LEFT($B17,3)="660",LEFT($B17,3)="661",LEFT($B17,3)="668",LEFT($B17,3)="669")))))</formula>
    </cfRule>
    <cfRule type="expression" dxfId="178" priority="55">
      <formula>AND($K17=FALSE, $J17=TRUE, $L17=FALSE, SUM(--($M17=TRUE), --($N17=TRUE), --($O17=TRUE))&gt;1,$T17&lt;&gt;"", NOT(OR(ISNUMBER(SEARCH("LS", $E17)), AND(ISNUMBER(SEARCH("66", $B17)), OR(LEFT($B17,3)="660", LEFT($B17,3)="661", LEFT($B17,3)="668", LEFT($B17,3)="669")))))</formula>
    </cfRule>
    <cfRule type="expression" dxfId="177" priority="59">
      <formula>AND($K17=TRUE, $J17=TRUE, $L17=FALSE, SUM(--($M17=TRUE), --($N17=TRUE), --($O17=TRUE))=1,$T17&lt;&gt;"", NOT(OR(ISNUMBER(SEARCH("LS", $E17)), AND(ISNUMBER(SEARCH("66", $B17)), OR(LEFT($B17,3)="660", LEFT($B17,3)="661", LEFT($B17,3)="668", LEFT($B17,3)="669")))))</formula>
    </cfRule>
    <cfRule type="expression" dxfId="176" priority="65">
      <formula>AND($K17=TRUE, $J17=TRUE, $L17=TRUE, $M17=FALSE, $N17=FALSE, $O17=FALSE,$T17="", NOT(OR(ISNUMBER(SEARCH("LS", $E17)), AND(ISNUMBER(SEARCH("66", $B17)), OR(LEFT($B17,3)="660", LEFT($B17,3)="661", LEFT($B17,3)="668", LEFT($B17,3)="669")))))</formula>
    </cfRule>
    <cfRule type="expression" dxfId="175" priority="68">
      <formula>AND($K17=TRUE, $J17=FALSE, $L17=FALSE, SUM(--($M17=TRUE), --($N17=TRUE), --($O17=TRUE))=1,$T17&lt;&gt;"")</formula>
    </cfRule>
    <cfRule type="expression" dxfId="174" priority="72">
      <formula>AND($K17=TRUE, $J17=FALSE, $L17=TRUE, $M17=FALSE, $N17=FALSE, $O17=FALSE,$T17&lt;&gt;"")</formula>
    </cfRule>
    <cfRule type="expression" dxfId="173" priority="75">
      <formula>AND($K17=FALSE,$J17=TRUE, $L17=FALSE, SUM(--($M17=TRUE), --($N17=TRUE), --($O17=TRUE))=1,$T17&lt;&gt;"")</formula>
    </cfRule>
    <cfRule type="expression" dxfId="172" priority="82">
      <formula>AND($K17=FALSE, $J17=TRUE, $L17=TRUE, $M17=FALSE, $N17=FALSE, $O17=FALSE, $T17="")</formula>
    </cfRule>
  </conditionalFormatting>
  <conditionalFormatting sqref="U17:U196">
    <cfRule type="expression" dxfId="171" priority="1">
      <formula>AND($I17="No", $U17&lt;&gt;"")</formula>
    </cfRule>
    <cfRule type="expression" dxfId="170" priority="5">
      <formula>AND($K17=TRUE,$J17=FALSE,$L17=TRUE,SUM(--($M17=TRUE),--($N17=TRUE),--($O17=TRUE))&gt;=1,$U17&lt;&gt;"",OR(ISNUMBER(SEARCH("LS",$E17)),AND(ISNUMBER(SEARCH("66",$B17)),OR(LEFT($B17,3)="660",LEFT($B17,3)="661",LEFT($B17,3)="668",LEFT($B17,3)="669"))))</formula>
    </cfRule>
    <cfRule type="expression" dxfId="169" priority="9">
      <formula>AND($K17=TRUE,$J17=FALSE,$L17=FALSE,SUM(--($M17=TRUE),--($N17=TRUE),--($O17=TRUE))&gt;1,$U17&lt;&gt;"",OR(ISNUMBER(SEARCH("LS",$E17)),AND(ISNUMBER(SEARCH("66",$B17)),OR(LEFT($B17,3)="660",LEFT($B17,3)="661",LEFT($B17,3)="668",LEFT($B17,3)="669"))))</formula>
    </cfRule>
    <cfRule type="expression" dxfId="168" priority="15">
      <formula>AND($K17=FALSE,$J17=TRUE,$L17=TRUE,SUM(--($M17=TRUE),--($N17=TRUE),--($O17=TRUE))&gt;=1,$U17="", OR(ISNUMBER(SEARCH("LS", $E17)), AND(ISNUMBER(SEARCH("66", $B17)), OR(LEFT($B17,3)="660", LEFT($B17,3)="661", LEFT($B17,3)="668", LEFT($B17,3)="669"))))</formula>
    </cfRule>
    <cfRule type="expression" dxfId="167" priority="20">
      <formula>AND($K17=FALSE, $J17=TRUE, $L17=FALSE, SUM(--($M17=TRUE), --($N17=TRUE), --($O17=TRUE))&gt;1,$U17="", OR(ISNUMBER(SEARCH("LS", $E17)), AND(ISNUMBER(SEARCH("66", $B17)), OR(LEFT($B17,3)="660", LEFT($B17,3)="661", LEFT($B17,3)="668", LEFT($B17,3)="669"))))</formula>
    </cfRule>
    <cfRule type="expression" dxfId="166" priority="21">
      <formula>AND($K17=TRUE, $J17=TRUE, $L17=TRUE, $M17=FALSE, $N17=FALSE, $O17=FALSE, $U17&lt;&gt;"", OR(ISNUMBER(SEARCH("LS", $E17)), AND(ISNUMBER(SEARCH("66", $B17)), OR(LEFT($B17,3)="660", LEFT($B17,3)="661", LEFT($B17,3)="684", LEFT($B17,3)="669"))))</formula>
    </cfRule>
    <cfRule type="expression" dxfId="165" priority="25">
      <formula>AND($K17=TRUE, $J17=TRUE, $L17=TRUE, SUM(--($M17=TRUE), --($N17=TRUE), --($O17=TRUE))&gt;=1, $U17="", OR(ISNUMBER(SEARCH("LS", $E17)), AND(ISNUMBER(SEARCH("66", $B17)), OR(LEFT($B17,3)="660", LEFT($B17,3)="661", LEFT($B17,3)="668", LEFT($B17,3)="669"))))</formula>
    </cfRule>
    <cfRule type="expression" dxfId="164" priority="31">
      <formula>AND($K17=TRUE, $J17=TRUE, $L17=FALSE, SUM(--($M17=TRUE), --($N17=TRUE), --($O17=TRUE))&gt;1, $U17="", OR(ISNUMBER(SEARCH("LS", $E17)), AND(ISNUMBER(SEARCH("66", $B17)), OR(LEFT($B17,3)="660", LEFT($B17,3)="661", LEFT($B17,3)="668", LEFT($B17,3)="669"))))</formula>
    </cfRule>
    <cfRule type="expression" dxfId="163" priority="35">
      <formula>AND($K17=TRUE, $J17=TRUE, $L17=FALSE, SUM(--($M17=TRUE), --($N17=TRUE), --($O17=TRUE))=1, $U17="", OR(ISNUMBER(SEARCH("LS", $E17)), AND(ISNUMBER(SEARCH("66", $B17)), OR(LEFT($B17,3)="660", LEFT($B17,3)="661", LEFT($B17,3)="668", LEFT($B17,3)="669"))))</formula>
    </cfRule>
    <cfRule type="expression" dxfId="162" priority="38">
      <formula>AND($K17=TRUE, $J17=TRUE, $L17=TRUE, SUM(--($M17=TRUE), --($N17=TRUE), --($O17=TRUE))&gt;=1,$U17="", NOT(OR(ISNUMBER(SEARCH("LS", $E17)), AND(ISNUMBER(SEARCH("66", $B17)), OR(LEFT($B17,3)="660", LEFT($B17,3)="661", LEFT($B17,3)="668", LEFT($B17,3)="669")))))</formula>
    </cfRule>
    <cfRule type="expression" dxfId="161" priority="41">
      <formula>AND($K17=TRUE, $J17=FALSE, $L17=TRUE, SUM(--($M17=TRUE), --($N17=TRUE), --($O17=TRUE))&gt;=1,$U17&lt;&gt;"", NOT(OR(ISNUMBER(SEARCH("LS", $E17)), AND(ISNUMBER(SEARCH("66", $B17)), OR(LEFT($B17,3)="660", LEFT($B17,3)="661", LEFT($B17,3)="668", LEFT($B17,3)="669")))))</formula>
    </cfRule>
    <cfRule type="expression" dxfId="160" priority="45">
      <formula>AND($K17=TRUE, $J17=TRUE, $L17=FALSE, SUM(--($M17=TRUE), --($N17=TRUE), --($O17=TRUE))&gt;1,$U17="", NOT(OR(ISNUMBER(SEARCH("LS", $E17)), AND(ISNUMBER(SEARCH("66", $B17)), OR(LEFT($B17,3)="660", LEFT($B17,3)="661", LEFT($B17,3)="668", LEFT($B17,3)="669")))))</formula>
    </cfRule>
    <cfRule type="expression" dxfId="159" priority="47">
      <formula>AND($K17=TRUE, $J17=FALSE, $L17=FALSE, SUM(--($M17=TRUE), --($N17=TRUE), --($O17=TRUE))&gt;1,$U17&lt;&gt;"", NOT(OR(ISNUMBER(SEARCH("LS", $E17)), AND(ISNUMBER(SEARCH("66", $B17)), OR(LEFT($B17,3)="660", LEFT($B17,3)="661", LEFT($B17,3)="668", LEFT($B17,3)="669")))))</formula>
    </cfRule>
    <cfRule type="expression" dxfId="158" priority="53">
      <formula>AND($K17=FALSE,$J17=TRUE,$L17=TRUE,SUM(--($M17=TRUE),--($N17=TRUE),--($O17=TRUE))&gt;=1,$U17="",NOT(OR(ISNUMBER(SEARCH("LS",$E17)),AND(ISNUMBER(SEARCH("66",$B17)),OR(LEFT($B17,3)="660",LEFT($B17,3)="661",LEFT($B17,3)="668",LEFT($B17,3)="669")))))</formula>
    </cfRule>
    <cfRule type="expression" dxfId="157" priority="58">
      <formula>AND($K17=FALSE, $J17=TRUE, $L17=FALSE, SUM(--($M17=TRUE), --($N17=TRUE), --($O17=TRUE))&gt;1,$U17="", NOT(OR(ISNUMBER(SEARCH("LS", $E17)), AND(ISNUMBER(SEARCH("66", $B17)), OR(LEFT($B17,3)="660", LEFT($B17,3)="661", LEFT($B17,3)="668", LEFT($B17,3)="669")))))</formula>
    </cfRule>
    <cfRule type="expression" dxfId="156" priority="61">
      <formula>AND($K17=TRUE, $J17=TRUE, $L17=FALSE, SUM(--($M17=TRUE), --($N17=TRUE), --($O17=TRUE))=1,$U17="", NOT(OR(ISNUMBER(SEARCH("LS", $E17)), AND(ISNUMBER(SEARCH("66", $B17)), OR(LEFT($B17,3)="660", LEFT($B17,3)="661", LEFT($B17,3)="668", LEFT($B17,3)="669")))))</formula>
    </cfRule>
    <cfRule type="expression" dxfId="155" priority="63">
      <formula>AND($K17=TRUE, $J17=TRUE, $L17=TRUE, $M17=FALSE, $N17=FALSE, $O17=FALSE,$U17&lt;&gt;"", NOT(OR(ISNUMBER(SEARCH("LS", $E17)), AND(ISNUMBER(SEARCH("66", $B17)), OR(LEFT($B17,3)="660", LEFT($B17,3)="661", LEFT($B17,3)="668", LEFT($B17,3)="669")))))</formula>
    </cfRule>
    <cfRule type="expression" dxfId="154" priority="67">
      <formula>AND($K17=TRUE, $J17=FALSE, $L17=FALSE, SUM(--($M17=TRUE), --($N17=TRUE), --($O17=TRUE))=1,$U17&lt;&gt;"")</formula>
    </cfRule>
    <cfRule type="expression" dxfId="153" priority="71">
      <formula>AND($K17=TRUE, $J17=FALSE, $L17=TRUE, $M17=FALSE, $N17=FALSE, $O17=FALSE, $U17&lt;&gt;"")</formula>
    </cfRule>
    <cfRule type="expression" dxfId="152" priority="78">
      <formula>AND($K17=FALSE,$J17=TRUE, $L17=FALSE, SUM(--($M17=TRUE), --($N17=TRUE), --($O17=TRUE))=1,$U17="")</formula>
    </cfRule>
    <cfRule type="expression" dxfId="151" priority="79">
      <formula>AND($K17=FALSE,$J17=TRUE, $L17=TRUE, $M17=FALSE, $N17=FALSE, $O17=FALSE, $U17&lt;&gt;"")</formula>
    </cfRule>
  </conditionalFormatting>
  <dataValidations count="1">
    <dataValidation type="list" allowBlank="1" showInputMessage="1" showErrorMessage="1" sqref="I17:I196" xr:uid="{F89D5815-6A0F-43F5-B319-EB55370AB8B3}">
      <formula1>$AE$17:$AE$19</formula1>
    </dataValidation>
  </dataValidations>
  <pageMargins left="0.7" right="0.7" top="0.75" bottom="0.75" header="0.3" footer="0.3"/>
  <pageSetup paperSize="3" scale="41" fitToHeight="0" orientation="landscape"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EDFE3-B000-433A-B623-EBC625800E85}">
  <sheetPr codeName="Sheet3"/>
  <dimension ref="A1:H2603"/>
  <sheetViews>
    <sheetView topLeftCell="A55" workbookViewId="0">
      <selection activeCell="D81" sqref="D81"/>
    </sheetView>
  </sheetViews>
  <sheetFormatPr defaultRowHeight="15" x14ac:dyDescent="0.25"/>
  <cols>
    <col min="1" max="1" width="15.140625" bestFit="1" customWidth="1"/>
    <col min="2" max="2" width="57.7109375" customWidth="1"/>
    <col min="3" max="3" width="17.5703125" bestFit="1" customWidth="1"/>
    <col min="4" max="4" width="17.5703125" customWidth="1"/>
    <col min="5" max="5" width="96.140625" bestFit="1" customWidth="1"/>
    <col min="7" max="7" width="24.28515625" bestFit="1" customWidth="1"/>
    <col min="8" max="8" width="14.5703125" bestFit="1" customWidth="1"/>
  </cols>
  <sheetData>
    <row r="1" spans="1:8" x14ac:dyDescent="0.25">
      <c r="A1" s="82" t="s">
        <v>19</v>
      </c>
      <c r="B1" s="82" t="s">
        <v>20</v>
      </c>
      <c r="C1" s="82" t="s">
        <v>416</v>
      </c>
      <c r="D1" s="82" t="s">
        <v>366</v>
      </c>
      <c r="E1" s="82" t="s">
        <v>4815</v>
      </c>
    </row>
    <row r="2" spans="1:8" x14ac:dyDescent="0.25">
      <c r="A2" s="95" t="s">
        <v>417</v>
      </c>
      <c r="B2" s="95" t="s">
        <v>418</v>
      </c>
      <c r="C2" s="95" t="s">
        <v>30</v>
      </c>
      <c r="D2" s="95" t="s">
        <v>301</v>
      </c>
      <c r="E2" s="95"/>
      <c r="G2" t="s">
        <v>4814</v>
      </c>
      <c r="H2" s="94">
        <v>45957.400694444441</v>
      </c>
    </row>
    <row r="3" spans="1:8" x14ac:dyDescent="0.25">
      <c r="A3" s="95" t="s">
        <v>28</v>
      </c>
      <c r="B3" s="95" t="s">
        <v>29</v>
      </c>
      <c r="C3" s="95" t="s">
        <v>30</v>
      </c>
      <c r="D3" s="96" t="s">
        <v>301</v>
      </c>
      <c r="E3" s="95"/>
    </row>
    <row r="4" spans="1:8" x14ac:dyDescent="0.25">
      <c r="A4" s="95" t="s">
        <v>32</v>
      </c>
      <c r="B4" s="95" t="s">
        <v>33</v>
      </c>
      <c r="C4" s="95" t="s">
        <v>30</v>
      </c>
      <c r="D4" s="95" t="s">
        <v>301</v>
      </c>
      <c r="E4" s="95"/>
    </row>
    <row r="5" spans="1:8" x14ac:dyDescent="0.25">
      <c r="A5" s="95" t="s">
        <v>419</v>
      </c>
      <c r="B5" s="95" t="s">
        <v>420</v>
      </c>
      <c r="C5" s="95" t="s">
        <v>30</v>
      </c>
      <c r="D5" s="95" t="s">
        <v>301</v>
      </c>
      <c r="E5" s="95"/>
    </row>
    <row r="6" spans="1:8" x14ac:dyDescent="0.25">
      <c r="A6" s="95" t="s">
        <v>421</v>
      </c>
      <c r="B6" s="95" t="s">
        <v>422</v>
      </c>
      <c r="C6" s="95" t="s">
        <v>30</v>
      </c>
      <c r="D6" s="95" t="s">
        <v>301</v>
      </c>
      <c r="E6" s="95"/>
    </row>
    <row r="7" spans="1:8" x14ac:dyDescent="0.25">
      <c r="A7" s="95" t="s">
        <v>423</v>
      </c>
      <c r="B7" s="95" t="s">
        <v>424</v>
      </c>
      <c r="C7" s="95" t="s">
        <v>46</v>
      </c>
      <c r="D7" s="95" t="s">
        <v>301</v>
      </c>
      <c r="E7" s="95"/>
    </row>
    <row r="8" spans="1:8" x14ac:dyDescent="0.25">
      <c r="A8" s="95" t="s">
        <v>425</v>
      </c>
      <c r="B8" s="95" t="s">
        <v>418</v>
      </c>
      <c r="C8" s="95" t="s">
        <v>37</v>
      </c>
      <c r="D8" s="95" t="s">
        <v>301</v>
      </c>
      <c r="E8" s="95"/>
    </row>
    <row r="9" spans="1:8" x14ac:dyDescent="0.25">
      <c r="A9" s="95" t="s">
        <v>426</v>
      </c>
      <c r="B9" s="95" t="s">
        <v>29</v>
      </c>
      <c r="C9" s="95" t="s">
        <v>37</v>
      </c>
      <c r="D9" s="95" t="s">
        <v>301</v>
      </c>
      <c r="E9" s="95"/>
    </row>
    <row r="10" spans="1:8" x14ac:dyDescent="0.25">
      <c r="A10" s="95" t="s">
        <v>427</v>
      </c>
      <c r="B10" s="95" t="s">
        <v>33</v>
      </c>
      <c r="C10" s="95" t="s">
        <v>37</v>
      </c>
      <c r="D10" s="95" t="s">
        <v>301</v>
      </c>
      <c r="E10" s="95"/>
    </row>
    <row r="11" spans="1:8" x14ac:dyDescent="0.25">
      <c r="A11" s="95" t="s">
        <v>428</v>
      </c>
      <c r="B11" s="95" t="s">
        <v>420</v>
      </c>
      <c r="C11" s="95" t="s">
        <v>37</v>
      </c>
      <c r="D11" s="95" t="s">
        <v>301</v>
      </c>
      <c r="E11" s="95"/>
    </row>
    <row r="12" spans="1:8" x14ac:dyDescent="0.25">
      <c r="A12" s="95" t="s">
        <v>429</v>
      </c>
      <c r="B12" s="95" t="s">
        <v>422</v>
      </c>
      <c r="C12" s="95" t="s">
        <v>37</v>
      </c>
      <c r="D12" s="95" t="s">
        <v>301</v>
      </c>
      <c r="E12" s="95"/>
    </row>
    <row r="13" spans="1:8" x14ac:dyDescent="0.25">
      <c r="A13" s="95" t="s">
        <v>430</v>
      </c>
      <c r="B13" s="95" t="s">
        <v>431</v>
      </c>
      <c r="C13" s="95" t="s">
        <v>46</v>
      </c>
      <c r="D13" s="95" t="s">
        <v>301</v>
      </c>
      <c r="E13" s="95"/>
    </row>
    <row r="14" spans="1:8" x14ac:dyDescent="0.25">
      <c r="A14" s="95" t="s">
        <v>432</v>
      </c>
      <c r="B14" s="95" t="s">
        <v>433</v>
      </c>
      <c r="C14" s="95" t="s">
        <v>53</v>
      </c>
      <c r="D14" s="95" t="s">
        <v>301</v>
      </c>
      <c r="E14" s="95"/>
    </row>
    <row r="15" spans="1:8" x14ac:dyDescent="0.25">
      <c r="A15" s="95" t="s">
        <v>434</v>
      </c>
      <c r="B15" s="95" t="s">
        <v>435</v>
      </c>
      <c r="C15" s="95" t="s">
        <v>37</v>
      </c>
      <c r="D15" s="95" t="s">
        <v>301</v>
      </c>
      <c r="E15" s="95"/>
    </row>
    <row r="16" spans="1:8" x14ac:dyDescent="0.25">
      <c r="A16" s="95" t="s">
        <v>436</v>
      </c>
      <c r="B16" s="95" t="s">
        <v>433</v>
      </c>
      <c r="C16" s="95" t="s">
        <v>90</v>
      </c>
      <c r="D16" s="95" t="s">
        <v>301</v>
      </c>
      <c r="E16" s="95"/>
    </row>
    <row r="17" spans="1:5" x14ac:dyDescent="0.25">
      <c r="A17" s="95" t="s">
        <v>437</v>
      </c>
      <c r="B17" s="95" t="s">
        <v>438</v>
      </c>
      <c r="C17" s="95" t="s">
        <v>90</v>
      </c>
      <c r="D17" s="95" t="s">
        <v>301</v>
      </c>
      <c r="E17" s="95"/>
    </row>
    <row r="18" spans="1:5" x14ac:dyDescent="0.25">
      <c r="A18" s="95" t="s">
        <v>439</v>
      </c>
      <c r="B18" s="95" t="s">
        <v>440</v>
      </c>
      <c r="C18" s="95" t="s">
        <v>90</v>
      </c>
      <c r="D18" s="95" t="s">
        <v>301</v>
      </c>
      <c r="E18" s="95"/>
    </row>
    <row r="19" spans="1:5" x14ac:dyDescent="0.25">
      <c r="A19" s="95" t="s">
        <v>441</v>
      </c>
      <c r="B19" s="95" t="s">
        <v>29</v>
      </c>
      <c r="C19" s="95" t="s">
        <v>60</v>
      </c>
      <c r="D19" s="95" t="s">
        <v>301</v>
      </c>
      <c r="E19" s="95"/>
    </row>
    <row r="20" spans="1:5" x14ac:dyDescent="0.25">
      <c r="A20" s="95" t="s">
        <v>442</v>
      </c>
      <c r="B20" s="95" t="s">
        <v>418</v>
      </c>
      <c r="C20" s="95" t="s">
        <v>42</v>
      </c>
      <c r="D20" s="95" t="s">
        <v>301</v>
      </c>
      <c r="E20" s="95"/>
    </row>
    <row r="21" spans="1:5" x14ac:dyDescent="0.25">
      <c r="A21" s="95" t="s">
        <v>443</v>
      </c>
      <c r="B21" s="95" t="s">
        <v>33</v>
      </c>
      <c r="C21" s="95" t="s">
        <v>42</v>
      </c>
      <c r="D21" s="95" t="s">
        <v>301</v>
      </c>
      <c r="E21" s="95"/>
    </row>
    <row r="22" spans="1:5" x14ac:dyDescent="0.25">
      <c r="A22" s="95" t="s">
        <v>444</v>
      </c>
      <c r="B22" s="95" t="s">
        <v>445</v>
      </c>
      <c r="C22" s="95" t="s">
        <v>90</v>
      </c>
      <c r="D22" s="95" t="s">
        <v>301</v>
      </c>
      <c r="E22" s="95"/>
    </row>
    <row r="23" spans="1:5" x14ac:dyDescent="0.25">
      <c r="A23" s="95" t="s">
        <v>446</v>
      </c>
      <c r="B23" s="95" t="s">
        <v>445</v>
      </c>
      <c r="C23" s="95" t="s">
        <v>37</v>
      </c>
      <c r="D23" s="95" t="s">
        <v>301</v>
      </c>
      <c r="E23" s="95"/>
    </row>
    <row r="24" spans="1:5" x14ac:dyDescent="0.25">
      <c r="A24" s="95" t="s">
        <v>35</v>
      </c>
      <c r="B24" s="95" t="s">
        <v>36</v>
      </c>
      <c r="C24" s="95" t="s">
        <v>37</v>
      </c>
      <c r="D24" s="95" t="s">
        <v>301</v>
      </c>
      <c r="E24" s="95"/>
    </row>
    <row r="25" spans="1:5" x14ac:dyDescent="0.25">
      <c r="A25" s="95" t="s">
        <v>447</v>
      </c>
      <c r="B25" s="95" t="s">
        <v>448</v>
      </c>
      <c r="C25" s="95" t="s">
        <v>53</v>
      </c>
      <c r="D25" s="95" t="s">
        <v>301</v>
      </c>
      <c r="E25" s="95"/>
    </row>
    <row r="26" spans="1:5" x14ac:dyDescent="0.25">
      <c r="A26" s="95" t="s">
        <v>449</v>
      </c>
      <c r="B26" s="95" t="s">
        <v>450</v>
      </c>
      <c r="C26" s="95" t="s">
        <v>53</v>
      </c>
      <c r="D26" s="95" t="s">
        <v>301</v>
      </c>
      <c r="E26" s="95"/>
    </row>
    <row r="27" spans="1:5" x14ac:dyDescent="0.25">
      <c r="A27" s="95" t="s">
        <v>40</v>
      </c>
      <c r="B27" s="95" t="s">
        <v>41</v>
      </c>
      <c r="C27" s="95" t="s">
        <v>42</v>
      </c>
      <c r="D27" s="95" t="s">
        <v>301</v>
      </c>
      <c r="E27" s="95"/>
    </row>
    <row r="28" spans="1:5" x14ac:dyDescent="0.25">
      <c r="A28" s="95" t="s">
        <v>451</v>
      </c>
      <c r="B28" s="95" t="s">
        <v>452</v>
      </c>
      <c r="C28" s="95" t="s">
        <v>42</v>
      </c>
      <c r="D28" s="95" t="s">
        <v>301</v>
      </c>
      <c r="E28" s="95"/>
    </row>
    <row r="29" spans="1:5" x14ac:dyDescent="0.25">
      <c r="A29" s="95" t="s">
        <v>44</v>
      </c>
      <c r="B29" s="95" t="s">
        <v>45</v>
      </c>
      <c r="C29" s="95" t="s">
        <v>46</v>
      </c>
      <c r="D29" s="95" t="s">
        <v>301</v>
      </c>
      <c r="E29" s="95"/>
    </row>
    <row r="30" spans="1:5" x14ac:dyDescent="0.25">
      <c r="A30" s="95" t="s">
        <v>453</v>
      </c>
      <c r="B30" s="95" t="s">
        <v>454</v>
      </c>
      <c r="C30" s="95" t="s">
        <v>46</v>
      </c>
      <c r="D30" s="95" t="s">
        <v>301</v>
      </c>
      <c r="E30" s="95"/>
    </row>
    <row r="31" spans="1:5" x14ac:dyDescent="0.25">
      <c r="A31" s="95" t="s">
        <v>48</v>
      </c>
      <c r="B31" s="95" t="s">
        <v>49</v>
      </c>
      <c r="C31" s="95" t="s">
        <v>46</v>
      </c>
      <c r="D31" s="95" t="s">
        <v>301</v>
      </c>
      <c r="E31" s="95"/>
    </row>
    <row r="32" spans="1:5" x14ac:dyDescent="0.25">
      <c r="A32" s="95" t="s">
        <v>455</v>
      </c>
      <c r="B32" s="95" t="s">
        <v>456</v>
      </c>
      <c r="C32" s="95" t="s">
        <v>42</v>
      </c>
      <c r="D32" s="95" t="s">
        <v>301</v>
      </c>
      <c r="E32" s="95"/>
    </row>
    <row r="33" spans="1:5" x14ac:dyDescent="0.25">
      <c r="A33" s="95" t="s">
        <v>457</v>
      </c>
      <c r="B33" s="95" t="s">
        <v>458</v>
      </c>
      <c r="C33" s="95" t="s">
        <v>46</v>
      </c>
      <c r="D33" s="95" t="s">
        <v>302</v>
      </c>
      <c r="E33" s="95"/>
    </row>
    <row r="34" spans="1:5" x14ac:dyDescent="0.25">
      <c r="A34" s="95" t="s">
        <v>459</v>
      </c>
      <c r="B34" s="95" t="s">
        <v>460</v>
      </c>
      <c r="C34" s="95" t="s">
        <v>46</v>
      </c>
      <c r="D34" s="95" t="s">
        <v>302</v>
      </c>
      <c r="E34" s="95"/>
    </row>
    <row r="35" spans="1:5" x14ac:dyDescent="0.25">
      <c r="A35" s="95" t="s">
        <v>461</v>
      </c>
      <c r="B35" s="95" t="s">
        <v>462</v>
      </c>
      <c r="C35" s="95" t="s">
        <v>46</v>
      </c>
      <c r="D35" s="95" t="s">
        <v>302</v>
      </c>
      <c r="E35" s="95"/>
    </row>
    <row r="36" spans="1:5" x14ac:dyDescent="0.25">
      <c r="A36" s="95" t="s">
        <v>463</v>
      </c>
      <c r="B36" s="95" t="s">
        <v>36</v>
      </c>
      <c r="C36" s="95" t="s">
        <v>90</v>
      </c>
      <c r="D36" s="95" t="s">
        <v>301</v>
      </c>
      <c r="E36" s="95"/>
    </row>
    <row r="37" spans="1:5" x14ac:dyDescent="0.25">
      <c r="A37" s="95" t="s">
        <v>464</v>
      </c>
      <c r="B37" s="95" t="s">
        <v>448</v>
      </c>
      <c r="C37" s="95" t="s">
        <v>37</v>
      </c>
      <c r="D37" s="95" t="s">
        <v>301</v>
      </c>
      <c r="E37" s="95"/>
    </row>
    <row r="38" spans="1:5" x14ac:dyDescent="0.25">
      <c r="A38" s="95" t="s">
        <v>465</v>
      </c>
      <c r="B38" s="95" t="s">
        <v>450</v>
      </c>
      <c r="C38" s="95" t="s">
        <v>37</v>
      </c>
      <c r="D38" s="95" t="s">
        <v>301</v>
      </c>
      <c r="E38" s="95"/>
    </row>
    <row r="39" spans="1:5" x14ac:dyDescent="0.25">
      <c r="A39" s="95" t="s">
        <v>466</v>
      </c>
      <c r="B39" s="95" t="s">
        <v>448</v>
      </c>
      <c r="C39" s="95" t="s">
        <v>94</v>
      </c>
      <c r="D39" s="95" t="s">
        <v>301</v>
      </c>
      <c r="E39" s="95"/>
    </row>
    <row r="40" spans="1:5" x14ac:dyDescent="0.25">
      <c r="A40" s="95" t="s">
        <v>467</v>
      </c>
      <c r="B40" s="95" t="s">
        <v>41</v>
      </c>
      <c r="C40" s="95" t="s">
        <v>46</v>
      </c>
      <c r="D40" s="95" t="s">
        <v>301</v>
      </c>
      <c r="E40" s="95"/>
    </row>
    <row r="41" spans="1:5" x14ac:dyDescent="0.25">
      <c r="A41" s="95" t="s">
        <v>468</v>
      </c>
      <c r="B41" s="95" t="s">
        <v>41</v>
      </c>
      <c r="C41" s="95" t="s">
        <v>37</v>
      </c>
      <c r="D41" s="95" t="s">
        <v>301</v>
      </c>
      <c r="E41" s="95"/>
    </row>
    <row r="42" spans="1:5" x14ac:dyDescent="0.25">
      <c r="A42" s="95" t="s">
        <v>469</v>
      </c>
      <c r="B42" s="95" t="s">
        <v>456</v>
      </c>
      <c r="C42" s="95" t="s">
        <v>37</v>
      </c>
      <c r="D42" s="95" t="s">
        <v>301</v>
      </c>
      <c r="E42" s="95"/>
    </row>
    <row r="43" spans="1:5" x14ac:dyDescent="0.25">
      <c r="A43" s="95" t="s">
        <v>470</v>
      </c>
      <c r="B43" s="95" t="s">
        <v>471</v>
      </c>
      <c r="C43" s="95" t="s">
        <v>46</v>
      </c>
      <c r="D43" s="95" t="s">
        <v>301</v>
      </c>
      <c r="E43" s="95"/>
    </row>
    <row r="44" spans="1:5" x14ac:dyDescent="0.25">
      <c r="A44" s="95" t="s">
        <v>472</v>
      </c>
      <c r="B44" s="95" t="s">
        <v>473</v>
      </c>
      <c r="C44" s="95" t="s">
        <v>46</v>
      </c>
      <c r="D44" s="95" t="s">
        <v>301</v>
      </c>
      <c r="E44" s="95"/>
    </row>
    <row r="45" spans="1:5" x14ac:dyDescent="0.25">
      <c r="A45" s="95" t="s">
        <v>474</v>
      </c>
      <c r="B45" s="95" t="s">
        <v>475</v>
      </c>
      <c r="C45" s="95" t="s">
        <v>46</v>
      </c>
      <c r="D45" s="95" t="s">
        <v>301</v>
      </c>
      <c r="E45" s="95"/>
    </row>
    <row r="46" spans="1:5" x14ac:dyDescent="0.25">
      <c r="A46" s="95" t="s">
        <v>476</v>
      </c>
      <c r="B46" s="95" t="s">
        <v>477</v>
      </c>
      <c r="C46" s="95" t="s">
        <v>37</v>
      </c>
      <c r="D46" s="95" t="s">
        <v>301</v>
      </c>
      <c r="E46" s="95"/>
    </row>
    <row r="47" spans="1:5" x14ac:dyDescent="0.25">
      <c r="A47" s="95" t="s">
        <v>478</v>
      </c>
      <c r="B47" s="95" t="s">
        <v>479</v>
      </c>
      <c r="C47" s="95" t="s">
        <v>37</v>
      </c>
      <c r="D47" s="95" t="s">
        <v>301</v>
      </c>
      <c r="E47" s="95"/>
    </row>
    <row r="48" spans="1:5" x14ac:dyDescent="0.25">
      <c r="A48" s="95" t="s">
        <v>480</v>
      </c>
      <c r="B48" s="95" t="s">
        <v>481</v>
      </c>
      <c r="C48" s="95" t="s">
        <v>42</v>
      </c>
      <c r="D48" s="95" t="s">
        <v>301</v>
      </c>
      <c r="E48" s="95"/>
    </row>
    <row r="49" spans="1:5" x14ac:dyDescent="0.25">
      <c r="A49" s="95" t="s">
        <v>482</v>
      </c>
      <c r="B49" s="95" t="s">
        <v>481</v>
      </c>
      <c r="C49" s="95" t="s">
        <v>46</v>
      </c>
      <c r="D49" s="95" t="s">
        <v>301</v>
      </c>
      <c r="E49" s="95"/>
    </row>
    <row r="50" spans="1:5" x14ac:dyDescent="0.25">
      <c r="A50" s="95" t="s">
        <v>483</v>
      </c>
      <c r="B50" s="95" t="s">
        <v>484</v>
      </c>
      <c r="C50" s="95" t="s">
        <v>46</v>
      </c>
      <c r="D50" s="95" t="s">
        <v>301</v>
      </c>
      <c r="E50" s="95"/>
    </row>
    <row r="51" spans="1:5" x14ac:dyDescent="0.25">
      <c r="A51" s="95" t="s">
        <v>485</v>
      </c>
      <c r="B51" s="95" t="s">
        <v>486</v>
      </c>
      <c r="C51" s="95" t="s">
        <v>46</v>
      </c>
      <c r="D51" s="95" t="s">
        <v>302</v>
      </c>
      <c r="E51" s="95" t="s">
        <v>4816</v>
      </c>
    </row>
    <row r="52" spans="1:5" x14ac:dyDescent="0.25">
      <c r="A52" s="95" t="s">
        <v>487</v>
      </c>
      <c r="B52" s="95" t="s">
        <v>488</v>
      </c>
      <c r="C52" s="95" t="s">
        <v>46</v>
      </c>
      <c r="D52" s="95" t="s">
        <v>302</v>
      </c>
      <c r="E52" s="95" t="s">
        <v>4816</v>
      </c>
    </row>
    <row r="53" spans="1:5" x14ac:dyDescent="0.25">
      <c r="A53" s="95" t="s">
        <v>489</v>
      </c>
      <c r="B53" s="95" t="s">
        <v>490</v>
      </c>
      <c r="C53" s="95" t="s">
        <v>42</v>
      </c>
      <c r="D53" s="95" t="s">
        <v>301</v>
      </c>
      <c r="E53" s="95"/>
    </row>
    <row r="54" spans="1:5" x14ac:dyDescent="0.25">
      <c r="A54" s="95" t="s">
        <v>491</v>
      </c>
      <c r="B54" s="95" t="s">
        <v>490</v>
      </c>
      <c r="C54" s="95" t="s">
        <v>37</v>
      </c>
      <c r="D54" s="95" t="s">
        <v>301</v>
      </c>
      <c r="E54" s="95"/>
    </row>
    <row r="55" spans="1:5" x14ac:dyDescent="0.25">
      <c r="A55" s="95" t="s">
        <v>492</v>
      </c>
      <c r="B55" s="95" t="s">
        <v>493</v>
      </c>
      <c r="C55" s="95" t="s">
        <v>46</v>
      </c>
      <c r="D55" s="95" t="s">
        <v>302</v>
      </c>
      <c r="E55" s="95" t="s">
        <v>4816</v>
      </c>
    </row>
    <row r="56" spans="1:5" x14ac:dyDescent="0.25">
      <c r="A56" s="95" t="s">
        <v>494</v>
      </c>
      <c r="B56" s="95" t="s">
        <v>493</v>
      </c>
      <c r="C56" s="95" t="s">
        <v>42</v>
      </c>
      <c r="D56" s="95" t="s">
        <v>302</v>
      </c>
      <c r="E56" s="95" t="s">
        <v>4816</v>
      </c>
    </row>
    <row r="57" spans="1:5" x14ac:dyDescent="0.25">
      <c r="A57" s="95" t="s">
        <v>495</v>
      </c>
      <c r="B57" s="95" t="s">
        <v>496</v>
      </c>
      <c r="C57" s="95" t="s">
        <v>37</v>
      </c>
      <c r="D57" s="95" t="s">
        <v>301</v>
      </c>
      <c r="E57" s="95"/>
    </row>
    <row r="58" spans="1:5" x14ac:dyDescent="0.25">
      <c r="A58" s="95" t="s">
        <v>497</v>
      </c>
      <c r="B58" s="95" t="s">
        <v>498</v>
      </c>
      <c r="C58" s="95" t="s">
        <v>90</v>
      </c>
      <c r="D58" s="95" t="s">
        <v>301</v>
      </c>
      <c r="E58" s="95"/>
    </row>
    <row r="59" spans="1:5" x14ac:dyDescent="0.25">
      <c r="A59" s="95" t="s">
        <v>499</v>
      </c>
      <c r="B59" s="95" t="s">
        <v>500</v>
      </c>
      <c r="C59" s="95" t="s">
        <v>37</v>
      </c>
      <c r="D59" s="95" t="s">
        <v>301</v>
      </c>
      <c r="E59" s="95"/>
    </row>
    <row r="60" spans="1:5" x14ac:dyDescent="0.25">
      <c r="A60" s="95" t="s">
        <v>501</v>
      </c>
      <c r="B60" s="95" t="s">
        <v>500</v>
      </c>
      <c r="C60" s="95" t="s">
        <v>90</v>
      </c>
      <c r="D60" s="95" t="s">
        <v>301</v>
      </c>
      <c r="E60" s="95"/>
    </row>
    <row r="61" spans="1:5" x14ac:dyDescent="0.25">
      <c r="A61" s="95" t="s">
        <v>502</v>
      </c>
      <c r="B61" s="95" t="s">
        <v>503</v>
      </c>
      <c r="C61" s="95" t="s">
        <v>37</v>
      </c>
      <c r="D61" s="95" t="s">
        <v>301</v>
      </c>
      <c r="E61" s="95"/>
    </row>
    <row r="62" spans="1:5" x14ac:dyDescent="0.25">
      <c r="A62" s="95" t="s">
        <v>504</v>
      </c>
      <c r="B62" s="95" t="s">
        <v>503</v>
      </c>
      <c r="C62" s="95" t="s">
        <v>42</v>
      </c>
      <c r="D62" s="95" t="s">
        <v>301</v>
      </c>
      <c r="E62" s="95"/>
    </row>
    <row r="63" spans="1:5" x14ac:dyDescent="0.25">
      <c r="A63" s="95" t="s">
        <v>51</v>
      </c>
      <c r="B63" s="95" t="s">
        <v>52</v>
      </c>
      <c r="C63" s="95" t="s">
        <v>53</v>
      </c>
      <c r="D63" s="95" t="s">
        <v>301</v>
      </c>
      <c r="E63" s="95"/>
    </row>
    <row r="64" spans="1:5" x14ac:dyDescent="0.25">
      <c r="A64" s="95" t="s">
        <v>505</v>
      </c>
      <c r="B64" s="95" t="s">
        <v>52</v>
      </c>
      <c r="C64" s="95" t="s">
        <v>37</v>
      </c>
      <c r="D64" s="95" t="s">
        <v>301</v>
      </c>
      <c r="E64" s="95"/>
    </row>
    <row r="65" spans="1:5" x14ac:dyDescent="0.25">
      <c r="A65" s="95" t="s">
        <v>506</v>
      </c>
      <c r="B65" s="95" t="s">
        <v>507</v>
      </c>
      <c r="C65" s="95" t="s">
        <v>37</v>
      </c>
      <c r="D65" s="95" t="s">
        <v>301</v>
      </c>
      <c r="E65" s="95"/>
    </row>
    <row r="66" spans="1:5" x14ac:dyDescent="0.25">
      <c r="A66" s="95" t="s">
        <v>508</v>
      </c>
      <c r="B66" s="95" t="s">
        <v>509</v>
      </c>
      <c r="C66" s="95" t="s">
        <v>42</v>
      </c>
      <c r="D66" s="95" t="s">
        <v>301</v>
      </c>
      <c r="E66" s="95"/>
    </row>
    <row r="67" spans="1:5" x14ac:dyDescent="0.25">
      <c r="A67" s="95" t="s">
        <v>55</v>
      </c>
      <c r="B67" s="95" t="s">
        <v>56</v>
      </c>
      <c r="C67" s="95" t="s">
        <v>46</v>
      </c>
      <c r="D67" s="95" t="s">
        <v>302</v>
      </c>
      <c r="E67" s="95"/>
    </row>
    <row r="68" spans="1:5" x14ac:dyDescent="0.25">
      <c r="A68" s="95" t="s">
        <v>510</v>
      </c>
      <c r="B68" s="95" t="s">
        <v>511</v>
      </c>
      <c r="C68" s="95" t="s">
        <v>90</v>
      </c>
      <c r="D68" s="95" t="s">
        <v>301</v>
      </c>
      <c r="E68" s="95"/>
    </row>
    <row r="69" spans="1:5" x14ac:dyDescent="0.25">
      <c r="A69" s="95" t="s">
        <v>512</v>
      </c>
      <c r="B69" s="95" t="s">
        <v>513</v>
      </c>
      <c r="C69" s="95" t="s">
        <v>90</v>
      </c>
      <c r="D69" s="95" t="s">
        <v>301</v>
      </c>
      <c r="E69" s="95"/>
    </row>
    <row r="70" spans="1:5" x14ac:dyDescent="0.25">
      <c r="A70" s="95" t="s">
        <v>514</v>
      </c>
      <c r="B70" s="95" t="s">
        <v>515</v>
      </c>
      <c r="C70" s="95" t="s">
        <v>37</v>
      </c>
      <c r="D70" s="95" t="s">
        <v>301</v>
      </c>
      <c r="E70" s="95"/>
    </row>
    <row r="71" spans="1:5" x14ac:dyDescent="0.25">
      <c r="A71" s="95" t="s">
        <v>516</v>
      </c>
      <c r="B71" s="95" t="s">
        <v>448</v>
      </c>
      <c r="C71" s="95" t="s">
        <v>60</v>
      </c>
      <c r="D71" s="95" t="s">
        <v>301</v>
      </c>
      <c r="E71" s="95"/>
    </row>
    <row r="72" spans="1:5" x14ac:dyDescent="0.25">
      <c r="A72" s="95" t="s">
        <v>517</v>
      </c>
      <c r="B72" s="95" t="s">
        <v>518</v>
      </c>
      <c r="C72" s="95" t="s">
        <v>46</v>
      </c>
      <c r="D72" s="95" t="s">
        <v>301</v>
      </c>
      <c r="E72" s="95"/>
    </row>
    <row r="73" spans="1:5" x14ac:dyDescent="0.25">
      <c r="A73" s="95" t="s">
        <v>519</v>
      </c>
      <c r="B73" s="95" t="s">
        <v>520</v>
      </c>
      <c r="C73" s="95" t="s">
        <v>37</v>
      </c>
      <c r="D73" s="95" t="s">
        <v>301</v>
      </c>
      <c r="E73" s="95"/>
    </row>
    <row r="74" spans="1:5" x14ac:dyDescent="0.25">
      <c r="A74" s="95" t="s">
        <v>521</v>
      </c>
      <c r="B74" s="95" t="s">
        <v>522</v>
      </c>
      <c r="C74" s="95" t="s">
        <v>90</v>
      </c>
      <c r="D74" s="95"/>
      <c r="E74" s="95" t="s">
        <v>4816</v>
      </c>
    </row>
    <row r="75" spans="1:5" x14ac:dyDescent="0.25">
      <c r="A75" s="95" t="s">
        <v>523</v>
      </c>
      <c r="B75" s="95" t="s">
        <v>524</v>
      </c>
      <c r="C75" s="95" t="s">
        <v>90</v>
      </c>
      <c r="D75" s="95"/>
      <c r="E75" s="95"/>
    </row>
    <row r="76" spans="1:5" x14ac:dyDescent="0.25">
      <c r="A76" s="95" t="s">
        <v>525</v>
      </c>
      <c r="B76" s="95" t="s">
        <v>524</v>
      </c>
      <c r="C76" s="95" t="s">
        <v>37</v>
      </c>
      <c r="D76" s="95"/>
      <c r="E76" s="95"/>
    </row>
    <row r="77" spans="1:5" x14ac:dyDescent="0.25">
      <c r="A77" s="95" t="s">
        <v>526</v>
      </c>
      <c r="B77" s="95" t="s">
        <v>527</v>
      </c>
      <c r="C77" s="95" t="s">
        <v>60</v>
      </c>
      <c r="D77" s="95" t="s">
        <v>301</v>
      </c>
      <c r="E77" s="95"/>
    </row>
    <row r="78" spans="1:5" x14ac:dyDescent="0.25">
      <c r="A78" s="95" t="s">
        <v>528</v>
      </c>
      <c r="B78" s="95" t="s">
        <v>529</v>
      </c>
      <c r="C78" s="95" t="s">
        <v>60</v>
      </c>
      <c r="D78" s="95" t="s">
        <v>301</v>
      </c>
      <c r="E78" s="95"/>
    </row>
    <row r="79" spans="1:5" x14ac:dyDescent="0.25">
      <c r="A79" s="95" t="s">
        <v>58</v>
      </c>
      <c r="B79" s="95" t="s">
        <v>59</v>
      </c>
      <c r="C79" s="95" t="s">
        <v>60</v>
      </c>
      <c r="D79" s="95" t="s">
        <v>301</v>
      </c>
      <c r="E79" s="95"/>
    </row>
    <row r="80" spans="1:5" x14ac:dyDescent="0.25">
      <c r="A80" s="95" t="s">
        <v>530</v>
      </c>
      <c r="B80" s="95" t="s">
        <v>531</v>
      </c>
      <c r="C80" s="95" t="s">
        <v>60</v>
      </c>
      <c r="D80" s="95" t="s">
        <v>301</v>
      </c>
      <c r="E80" s="95"/>
    </row>
    <row r="81" spans="1:5" x14ac:dyDescent="0.25">
      <c r="A81" s="95" t="s">
        <v>532</v>
      </c>
      <c r="B81" s="95" t="s">
        <v>63</v>
      </c>
      <c r="C81" s="95" t="s">
        <v>60</v>
      </c>
      <c r="D81" s="95" t="s">
        <v>302</v>
      </c>
      <c r="E81" s="95"/>
    </row>
    <row r="82" spans="1:5" x14ac:dyDescent="0.25">
      <c r="A82" s="95" t="s">
        <v>533</v>
      </c>
      <c r="B82" s="95" t="s">
        <v>534</v>
      </c>
      <c r="C82" s="95" t="s">
        <v>60</v>
      </c>
      <c r="D82" s="95" t="s">
        <v>302</v>
      </c>
      <c r="E82" s="95"/>
    </row>
    <row r="83" spans="1:5" x14ac:dyDescent="0.25">
      <c r="A83" s="95" t="s">
        <v>535</v>
      </c>
      <c r="B83" s="95" t="s">
        <v>536</v>
      </c>
      <c r="C83" s="95" t="s">
        <v>60</v>
      </c>
      <c r="D83" s="95" t="s">
        <v>302</v>
      </c>
      <c r="E83" s="95"/>
    </row>
    <row r="84" spans="1:5" x14ac:dyDescent="0.25">
      <c r="A84" s="95" t="s">
        <v>537</v>
      </c>
      <c r="B84" s="95" t="s">
        <v>538</v>
      </c>
      <c r="C84" s="95" t="s">
        <v>60</v>
      </c>
      <c r="D84" s="95" t="s">
        <v>302</v>
      </c>
      <c r="E84" s="95"/>
    </row>
    <row r="85" spans="1:5" x14ac:dyDescent="0.25">
      <c r="A85" s="95" t="s">
        <v>539</v>
      </c>
      <c r="B85" s="95" t="s">
        <v>540</v>
      </c>
      <c r="C85" s="95" t="s">
        <v>60</v>
      </c>
      <c r="D85" s="95" t="s">
        <v>302</v>
      </c>
      <c r="E85" s="95"/>
    </row>
    <row r="86" spans="1:5" x14ac:dyDescent="0.25">
      <c r="A86" s="95" t="s">
        <v>62</v>
      </c>
      <c r="B86" s="95" t="s">
        <v>63</v>
      </c>
      <c r="C86" s="95" t="s">
        <v>64</v>
      </c>
      <c r="D86" s="95" t="s">
        <v>302</v>
      </c>
      <c r="E86" s="95"/>
    </row>
    <row r="87" spans="1:5" x14ac:dyDescent="0.25">
      <c r="A87" s="95" t="s">
        <v>541</v>
      </c>
      <c r="B87" s="95" t="s">
        <v>534</v>
      </c>
      <c r="C87" s="95" t="s">
        <v>64</v>
      </c>
      <c r="D87" s="95" t="s">
        <v>302</v>
      </c>
      <c r="E87" s="95"/>
    </row>
    <row r="88" spans="1:5" x14ac:dyDescent="0.25">
      <c r="A88" s="95" t="s">
        <v>542</v>
      </c>
      <c r="B88" s="95" t="s">
        <v>536</v>
      </c>
      <c r="C88" s="95" t="s">
        <v>64</v>
      </c>
      <c r="D88" s="95" t="s">
        <v>302</v>
      </c>
      <c r="E88" s="95"/>
    </row>
    <row r="89" spans="1:5" x14ac:dyDescent="0.25">
      <c r="A89" s="95" t="s">
        <v>543</v>
      </c>
      <c r="B89" s="95" t="s">
        <v>538</v>
      </c>
      <c r="C89" s="95" t="s">
        <v>64</v>
      </c>
      <c r="D89" s="95" t="s">
        <v>302</v>
      </c>
      <c r="E89" s="95"/>
    </row>
    <row r="90" spans="1:5" x14ac:dyDescent="0.25">
      <c r="A90" s="95" t="s">
        <v>544</v>
      </c>
      <c r="B90" s="95" t="s">
        <v>63</v>
      </c>
      <c r="C90" s="95" t="s">
        <v>545</v>
      </c>
      <c r="D90" s="95" t="s">
        <v>302</v>
      </c>
      <c r="E90" s="95"/>
    </row>
    <row r="91" spans="1:5" x14ac:dyDescent="0.25">
      <c r="A91" s="95" t="s">
        <v>546</v>
      </c>
      <c r="B91" s="95" t="s">
        <v>547</v>
      </c>
      <c r="C91" s="95" t="s">
        <v>60</v>
      </c>
      <c r="D91" s="95" t="s">
        <v>301</v>
      </c>
      <c r="E91" s="95"/>
    </row>
    <row r="92" spans="1:5" x14ac:dyDescent="0.25">
      <c r="A92" s="95" t="s">
        <v>66</v>
      </c>
      <c r="B92" s="95" t="s">
        <v>67</v>
      </c>
      <c r="C92" s="95" t="s">
        <v>53</v>
      </c>
      <c r="D92" s="95" t="s">
        <v>301</v>
      </c>
      <c r="E92" s="95"/>
    </row>
    <row r="93" spans="1:5" x14ac:dyDescent="0.25">
      <c r="A93" s="95" t="s">
        <v>548</v>
      </c>
      <c r="B93" s="95" t="s">
        <v>549</v>
      </c>
      <c r="C93" s="95" t="s">
        <v>42</v>
      </c>
      <c r="D93" s="95" t="s">
        <v>301</v>
      </c>
      <c r="E93" s="95"/>
    </row>
    <row r="94" spans="1:5" x14ac:dyDescent="0.25">
      <c r="A94" s="95" t="s">
        <v>550</v>
      </c>
      <c r="B94" s="95" t="s">
        <v>551</v>
      </c>
      <c r="C94" s="95" t="s">
        <v>53</v>
      </c>
      <c r="D94" s="95" t="s">
        <v>301</v>
      </c>
      <c r="E94" s="95"/>
    </row>
    <row r="95" spans="1:5" x14ac:dyDescent="0.25">
      <c r="A95" s="95" t="s">
        <v>552</v>
      </c>
      <c r="B95" s="95" t="s">
        <v>553</v>
      </c>
      <c r="C95" s="95" t="s">
        <v>42</v>
      </c>
      <c r="D95" s="95" t="s">
        <v>302</v>
      </c>
      <c r="E95" s="95"/>
    </row>
    <row r="96" spans="1:5" x14ac:dyDescent="0.25">
      <c r="A96" s="95" t="s">
        <v>554</v>
      </c>
      <c r="B96" s="95" t="s">
        <v>555</v>
      </c>
      <c r="C96" s="95" t="s">
        <v>46</v>
      </c>
      <c r="D96" s="95" t="s">
        <v>302</v>
      </c>
      <c r="E96" s="95"/>
    </row>
    <row r="97" spans="1:5" x14ac:dyDescent="0.25">
      <c r="A97" s="95" t="s">
        <v>556</v>
      </c>
      <c r="B97" s="95" t="s">
        <v>557</v>
      </c>
      <c r="C97" s="95" t="s">
        <v>46</v>
      </c>
      <c r="D97" s="95" t="s">
        <v>302</v>
      </c>
      <c r="E97" s="95"/>
    </row>
    <row r="98" spans="1:5" x14ac:dyDescent="0.25">
      <c r="A98" s="95" t="s">
        <v>558</v>
      </c>
      <c r="B98" s="95" t="s">
        <v>559</v>
      </c>
      <c r="C98" s="95" t="s">
        <v>46</v>
      </c>
      <c r="D98" s="95" t="s">
        <v>302</v>
      </c>
      <c r="E98" s="95"/>
    </row>
    <row r="99" spans="1:5" x14ac:dyDescent="0.25">
      <c r="A99" s="95" t="s">
        <v>560</v>
      </c>
      <c r="B99" s="95" t="s">
        <v>561</v>
      </c>
      <c r="C99" s="95" t="s">
        <v>46</v>
      </c>
      <c r="D99" s="95" t="s">
        <v>302</v>
      </c>
      <c r="E99" s="95"/>
    </row>
    <row r="100" spans="1:5" x14ac:dyDescent="0.25">
      <c r="A100" s="95" t="s">
        <v>562</v>
      </c>
      <c r="B100" s="95" t="s">
        <v>563</v>
      </c>
      <c r="C100" s="95" t="s">
        <v>46</v>
      </c>
      <c r="D100" s="95" t="s">
        <v>302</v>
      </c>
      <c r="E100" s="95"/>
    </row>
    <row r="101" spans="1:5" x14ac:dyDescent="0.25">
      <c r="A101" s="95" t="s">
        <v>564</v>
      </c>
      <c r="B101" s="95" t="s">
        <v>565</v>
      </c>
      <c r="C101" s="95" t="s">
        <v>46</v>
      </c>
      <c r="D101" s="95" t="s">
        <v>302</v>
      </c>
      <c r="E101" s="95"/>
    </row>
    <row r="102" spans="1:5" x14ac:dyDescent="0.25">
      <c r="A102" s="95" t="s">
        <v>566</v>
      </c>
      <c r="B102" s="95" t="s">
        <v>567</v>
      </c>
      <c r="C102" s="95" t="s">
        <v>46</v>
      </c>
      <c r="D102" s="95" t="s">
        <v>302</v>
      </c>
      <c r="E102" s="95"/>
    </row>
    <row r="103" spans="1:5" x14ac:dyDescent="0.25">
      <c r="A103" s="95" t="s">
        <v>568</v>
      </c>
      <c r="B103" s="95" t="s">
        <v>569</v>
      </c>
      <c r="C103" s="95" t="s">
        <v>46</v>
      </c>
      <c r="D103" s="95" t="s">
        <v>302</v>
      </c>
      <c r="E103" s="95"/>
    </row>
    <row r="104" spans="1:5" x14ac:dyDescent="0.25">
      <c r="A104" s="95" t="s">
        <v>570</v>
      </c>
      <c r="B104" s="95" t="s">
        <v>571</v>
      </c>
      <c r="C104" s="95" t="s">
        <v>46</v>
      </c>
      <c r="D104" s="95" t="s">
        <v>302</v>
      </c>
      <c r="E104" s="95"/>
    </row>
    <row r="105" spans="1:5" x14ac:dyDescent="0.25">
      <c r="A105" s="95" t="s">
        <v>572</v>
      </c>
      <c r="B105" s="95" t="s">
        <v>573</v>
      </c>
      <c r="C105" s="95" t="s">
        <v>46</v>
      </c>
      <c r="D105" s="95" t="s">
        <v>302</v>
      </c>
      <c r="E105" s="95"/>
    </row>
    <row r="106" spans="1:5" x14ac:dyDescent="0.25">
      <c r="A106" s="95" t="s">
        <v>574</v>
      </c>
      <c r="B106" s="95" t="s">
        <v>575</v>
      </c>
      <c r="C106" s="95" t="s">
        <v>46</v>
      </c>
      <c r="D106" s="95" t="s">
        <v>302</v>
      </c>
      <c r="E106" s="95"/>
    </row>
    <row r="107" spans="1:5" x14ac:dyDescent="0.25">
      <c r="A107" s="95" t="s">
        <v>576</v>
      </c>
      <c r="B107" s="95" t="s">
        <v>577</v>
      </c>
      <c r="C107" s="95" t="s">
        <v>46</v>
      </c>
      <c r="D107" s="95" t="s">
        <v>302</v>
      </c>
      <c r="E107" s="95"/>
    </row>
    <row r="108" spans="1:5" x14ac:dyDescent="0.25">
      <c r="A108" s="95" t="s">
        <v>578</v>
      </c>
      <c r="B108" s="95" t="s">
        <v>579</v>
      </c>
      <c r="C108" s="95" t="s">
        <v>46</v>
      </c>
      <c r="D108" s="95" t="s">
        <v>302</v>
      </c>
      <c r="E108" s="95"/>
    </row>
    <row r="109" spans="1:5" x14ac:dyDescent="0.25">
      <c r="A109" s="95" t="s">
        <v>580</v>
      </c>
      <c r="B109" s="95" t="s">
        <v>581</v>
      </c>
      <c r="C109" s="95" t="s">
        <v>53</v>
      </c>
      <c r="D109" s="95" t="s">
        <v>302</v>
      </c>
      <c r="E109" s="95"/>
    </row>
    <row r="110" spans="1:5" x14ac:dyDescent="0.25">
      <c r="A110" s="95" t="s">
        <v>582</v>
      </c>
      <c r="B110" s="95" t="s">
        <v>583</v>
      </c>
      <c r="C110" s="95" t="s">
        <v>42</v>
      </c>
      <c r="D110" s="95" t="s">
        <v>302</v>
      </c>
      <c r="E110" s="95"/>
    </row>
    <row r="111" spans="1:5" x14ac:dyDescent="0.25">
      <c r="A111" s="95" t="s">
        <v>584</v>
      </c>
      <c r="B111" s="95" t="s">
        <v>585</v>
      </c>
      <c r="C111" s="95" t="s">
        <v>53</v>
      </c>
      <c r="D111" s="95" t="s">
        <v>302</v>
      </c>
      <c r="E111" s="95"/>
    </row>
    <row r="112" spans="1:5" x14ac:dyDescent="0.25">
      <c r="A112" s="95" t="s">
        <v>586</v>
      </c>
      <c r="B112" s="95" t="s">
        <v>587</v>
      </c>
      <c r="C112" s="95" t="s">
        <v>53</v>
      </c>
      <c r="D112" s="95" t="s">
        <v>302</v>
      </c>
      <c r="E112" s="95"/>
    </row>
    <row r="113" spans="1:5" x14ac:dyDescent="0.25">
      <c r="A113" s="95" t="s">
        <v>588</v>
      </c>
      <c r="B113" s="95" t="s">
        <v>59</v>
      </c>
      <c r="C113" s="95" t="s">
        <v>37</v>
      </c>
      <c r="D113" s="95" t="s">
        <v>301</v>
      </c>
      <c r="E113" s="95"/>
    </row>
    <row r="114" spans="1:5" x14ac:dyDescent="0.25">
      <c r="A114" s="95" t="s">
        <v>589</v>
      </c>
      <c r="B114" s="95" t="s">
        <v>63</v>
      </c>
      <c r="C114" s="95" t="s">
        <v>37</v>
      </c>
      <c r="D114" s="95" t="s">
        <v>302</v>
      </c>
      <c r="E114" s="95"/>
    </row>
    <row r="115" spans="1:5" x14ac:dyDescent="0.25">
      <c r="A115" s="95" t="s">
        <v>590</v>
      </c>
      <c r="B115" s="95" t="s">
        <v>67</v>
      </c>
      <c r="C115" s="95" t="s">
        <v>37</v>
      </c>
      <c r="D115" s="95" t="s">
        <v>301</v>
      </c>
      <c r="E115" s="95"/>
    </row>
    <row r="116" spans="1:5" x14ac:dyDescent="0.25">
      <c r="A116" s="95" t="s">
        <v>591</v>
      </c>
      <c r="B116" s="95" t="s">
        <v>592</v>
      </c>
      <c r="C116" s="95" t="s">
        <v>60</v>
      </c>
      <c r="D116" s="95" t="s">
        <v>302</v>
      </c>
      <c r="E116" s="95"/>
    </row>
    <row r="117" spans="1:5" x14ac:dyDescent="0.25">
      <c r="A117" s="95" t="s">
        <v>593</v>
      </c>
      <c r="B117" s="95" t="s">
        <v>592</v>
      </c>
      <c r="C117" s="95" t="s">
        <v>64</v>
      </c>
      <c r="D117" s="95" t="s">
        <v>302</v>
      </c>
      <c r="E117" s="95"/>
    </row>
    <row r="118" spans="1:5" x14ac:dyDescent="0.25">
      <c r="A118" s="95" t="s">
        <v>594</v>
      </c>
      <c r="B118" s="95" t="s">
        <v>592</v>
      </c>
      <c r="C118" s="95" t="s">
        <v>545</v>
      </c>
      <c r="D118" s="95" t="s">
        <v>302</v>
      </c>
      <c r="E118" s="95"/>
    </row>
    <row r="119" spans="1:5" x14ac:dyDescent="0.25">
      <c r="A119" s="95" t="s">
        <v>595</v>
      </c>
      <c r="B119" s="95" t="s">
        <v>596</v>
      </c>
      <c r="C119" s="95" t="s">
        <v>64</v>
      </c>
      <c r="D119" s="95" t="s">
        <v>302</v>
      </c>
      <c r="E119" s="95"/>
    </row>
    <row r="120" spans="1:5" x14ac:dyDescent="0.25">
      <c r="A120" s="95" t="s">
        <v>597</v>
      </c>
      <c r="B120" s="95" t="s">
        <v>596</v>
      </c>
      <c r="C120" s="95" t="s">
        <v>60</v>
      </c>
      <c r="D120" s="95" t="s">
        <v>302</v>
      </c>
      <c r="E120" s="95"/>
    </row>
    <row r="121" spans="1:5" x14ac:dyDescent="0.25">
      <c r="A121" s="95" t="s">
        <v>598</v>
      </c>
      <c r="B121" s="95" t="s">
        <v>599</v>
      </c>
      <c r="C121" s="95" t="s">
        <v>64</v>
      </c>
      <c r="D121" s="95" t="s">
        <v>302</v>
      </c>
      <c r="E121" s="95"/>
    </row>
    <row r="122" spans="1:5" x14ac:dyDescent="0.25">
      <c r="A122" s="95" t="s">
        <v>600</v>
      </c>
      <c r="B122" s="95" t="s">
        <v>599</v>
      </c>
      <c r="C122" s="95" t="s">
        <v>60</v>
      </c>
      <c r="D122" s="95" t="s">
        <v>302</v>
      </c>
      <c r="E122" s="95"/>
    </row>
    <row r="123" spans="1:5" x14ac:dyDescent="0.25">
      <c r="A123" s="95" t="s">
        <v>601</v>
      </c>
      <c r="B123" s="95" t="s">
        <v>599</v>
      </c>
      <c r="C123" s="95" t="s">
        <v>545</v>
      </c>
      <c r="D123" s="95" t="s">
        <v>302</v>
      </c>
      <c r="E123" s="95"/>
    </row>
    <row r="124" spans="1:5" x14ac:dyDescent="0.25">
      <c r="A124" s="95" t="s">
        <v>602</v>
      </c>
      <c r="B124" s="95" t="s">
        <v>603</v>
      </c>
      <c r="C124" s="95" t="s">
        <v>42</v>
      </c>
      <c r="D124" s="95" t="s">
        <v>302</v>
      </c>
      <c r="E124" s="95"/>
    </row>
    <row r="125" spans="1:5" x14ac:dyDescent="0.25">
      <c r="A125" s="95" t="s">
        <v>604</v>
      </c>
      <c r="B125" s="95" t="s">
        <v>603</v>
      </c>
      <c r="C125" s="95" t="s">
        <v>94</v>
      </c>
      <c r="D125" s="95" t="s">
        <v>302</v>
      </c>
      <c r="E125" s="95"/>
    </row>
    <row r="126" spans="1:5" x14ac:dyDescent="0.25">
      <c r="A126" s="95" t="s">
        <v>605</v>
      </c>
      <c r="B126" s="95" t="s">
        <v>606</v>
      </c>
      <c r="C126" s="95" t="s">
        <v>90</v>
      </c>
      <c r="D126" s="95" t="s">
        <v>301</v>
      </c>
      <c r="E126" s="95"/>
    </row>
    <row r="127" spans="1:5" x14ac:dyDescent="0.25">
      <c r="A127" s="95" t="s">
        <v>607</v>
      </c>
      <c r="B127" s="95" t="s">
        <v>608</v>
      </c>
      <c r="C127" s="95" t="s">
        <v>90</v>
      </c>
      <c r="D127" s="95"/>
      <c r="E127" s="95" t="s">
        <v>4816</v>
      </c>
    </row>
    <row r="128" spans="1:5" x14ac:dyDescent="0.25">
      <c r="A128" s="95" t="s">
        <v>609</v>
      </c>
      <c r="B128" s="95" t="s">
        <v>610</v>
      </c>
      <c r="C128" s="95" t="s">
        <v>60</v>
      </c>
      <c r="D128" s="95" t="s">
        <v>301</v>
      </c>
      <c r="E128" s="95"/>
    </row>
    <row r="129" spans="1:5" x14ac:dyDescent="0.25">
      <c r="A129" s="95" t="s">
        <v>611</v>
      </c>
      <c r="B129" s="95" t="s">
        <v>612</v>
      </c>
      <c r="C129" s="95" t="s">
        <v>90</v>
      </c>
      <c r="D129" s="95" t="s">
        <v>301</v>
      </c>
      <c r="E129" s="95"/>
    </row>
    <row r="130" spans="1:5" x14ac:dyDescent="0.25">
      <c r="A130" s="95" t="s">
        <v>613</v>
      </c>
      <c r="B130" s="95" t="s">
        <v>614</v>
      </c>
      <c r="C130" s="95" t="s">
        <v>90</v>
      </c>
      <c r="D130" s="95" t="s">
        <v>301</v>
      </c>
      <c r="E130" s="95"/>
    </row>
    <row r="131" spans="1:5" x14ac:dyDescent="0.25">
      <c r="A131" s="95" t="s">
        <v>615</v>
      </c>
      <c r="B131" s="95" t="s">
        <v>616</v>
      </c>
      <c r="C131" s="95" t="s">
        <v>90</v>
      </c>
      <c r="D131" s="95" t="s">
        <v>301</v>
      </c>
      <c r="E131" s="95"/>
    </row>
    <row r="132" spans="1:5" x14ac:dyDescent="0.25">
      <c r="A132" s="95" t="s">
        <v>617</v>
      </c>
      <c r="B132" s="95" t="s">
        <v>618</v>
      </c>
      <c r="C132" s="95" t="s">
        <v>90</v>
      </c>
      <c r="D132" s="95" t="s">
        <v>301</v>
      </c>
      <c r="E132" s="95"/>
    </row>
    <row r="133" spans="1:5" x14ac:dyDescent="0.25">
      <c r="A133" s="95" t="s">
        <v>619</v>
      </c>
      <c r="B133" s="95" t="s">
        <v>67</v>
      </c>
      <c r="C133" s="95" t="s">
        <v>37</v>
      </c>
      <c r="D133" s="95" t="s">
        <v>301</v>
      </c>
      <c r="E133" s="95"/>
    </row>
    <row r="134" spans="1:5" x14ac:dyDescent="0.25">
      <c r="A134" s="95" t="s">
        <v>620</v>
      </c>
      <c r="B134" s="95" t="s">
        <v>621</v>
      </c>
      <c r="C134" s="95" t="s">
        <v>60</v>
      </c>
      <c r="D134" s="95" t="s">
        <v>301</v>
      </c>
      <c r="E134" s="95"/>
    </row>
    <row r="135" spans="1:5" x14ac:dyDescent="0.25">
      <c r="A135" s="95" t="s">
        <v>622</v>
      </c>
      <c r="B135" s="95" t="s">
        <v>621</v>
      </c>
      <c r="C135" s="95" t="s">
        <v>90</v>
      </c>
      <c r="D135" s="95" t="s">
        <v>301</v>
      </c>
      <c r="E135" s="95"/>
    </row>
    <row r="136" spans="1:5" x14ac:dyDescent="0.25">
      <c r="A136" s="95" t="s">
        <v>623</v>
      </c>
      <c r="B136" s="95" t="s">
        <v>621</v>
      </c>
      <c r="C136" s="95" t="s">
        <v>37</v>
      </c>
      <c r="D136" s="95" t="s">
        <v>301</v>
      </c>
      <c r="E136" s="95"/>
    </row>
    <row r="137" spans="1:5" x14ac:dyDescent="0.25">
      <c r="A137" s="95" t="s">
        <v>624</v>
      </c>
      <c r="B137" s="95" t="s">
        <v>625</v>
      </c>
      <c r="C137" s="95" t="s">
        <v>545</v>
      </c>
      <c r="D137" s="95" t="s">
        <v>301</v>
      </c>
      <c r="E137" s="95"/>
    </row>
    <row r="138" spans="1:5" x14ac:dyDescent="0.25">
      <c r="A138" s="95" t="s">
        <v>626</v>
      </c>
      <c r="B138" s="95" t="s">
        <v>627</v>
      </c>
      <c r="C138" s="95" t="s">
        <v>46</v>
      </c>
      <c r="D138" s="95" t="s">
        <v>302</v>
      </c>
      <c r="E138" s="95"/>
    </row>
    <row r="139" spans="1:5" x14ac:dyDescent="0.25">
      <c r="A139" s="95" t="s">
        <v>628</v>
      </c>
      <c r="B139" s="95" t="s">
        <v>629</v>
      </c>
      <c r="C139" s="95" t="s">
        <v>46</v>
      </c>
      <c r="D139" s="95" t="s">
        <v>302</v>
      </c>
      <c r="E139" s="95"/>
    </row>
    <row r="140" spans="1:5" x14ac:dyDescent="0.25">
      <c r="A140" s="95" t="s">
        <v>630</v>
      </c>
      <c r="B140" s="95" t="s">
        <v>631</v>
      </c>
      <c r="C140" s="95" t="s">
        <v>53</v>
      </c>
      <c r="D140" s="95" t="s">
        <v>302</v>
      </c>
      <c r="E140" s="95"/>
    </row>
    <row r="141" spans="1:5" x14ac:dyDescent="0.25">
      <c r="A141" s="95" t="s">
        <v>632</v>
      </c>
      <c r="B141" s="95" t="s">
        <v>633</v>
      </c>
      <c r="C141" s="95" t="s">
        <v>53</v>
      </c>
      <c r="D141" s="95" t="s">
        <v>302</v>
      </c>
      <c r="E141" s="95"/>
    </row>
    <row r="142" spans="1:5" x14ac:dyDescent="0.25">
      <c r="A142" s="95" t="s">
        <v>634</v>
      </c>
      <c r="B142" s="95" t="s">
        <v>635</v>
      </c>
      <c r="C142" s="95" t="s">
        <v>53</v>
      </c>
      <c r="D142" s="95" t="s">
        <v>302</v>
      </c>
      <c r="E142" s="95"/>
    </row>
    <row r="143" spans="1:5" x14ac:dyDescent="0.25">
      <c r="A143" s="95" t="s">
        <v>636</v>
      </c>
      <c r="B143" s="95" t="s">
        <v>637</v>
      </c>
      <c r="C143" s="95" t="s">
        <v>53</v>
      </c>
      <c r="D143" s="95" t="s">
        <v>302</v>
      </c>
      <c r="E143" s="95"/>
    </row>
    <row r="144" spans="1:5" x14ac:dyDescent="0.25">
      <c r="A144" s="95" t="s">
        <v>638</v>
      </c>
      <c r="B144" s="95" t="s">
        <v>639</v>
      </c>
      <c r="C144" s="95" t="s">
        <v>53</v>
      </c>
      <c r="D144" s="95" t="s">
        <v>302</v>
      </c>
      <c r="E144" s="95"/>
    </row>
    <row r="145" spans="1:5" x14ac:dyDescent="0.25">
      <c r="A145" s="95" t="s">
        <v>640</v>
      </c>
      <c r="B145" s="95" t="s">
        <v>631</v>
      </c>
      <c r="C145" s="95" t="s">
        <v>42</v>
      </c>
      <c r="D145" s="95" t="s">
        <v>302</v>
      </c>
      <c r="E145" s="95"/>
    </row>
    <row r="146" spans="1:5" x14ac:dyDescent="0.25">
      <c r="A146" s="95" t="s">
        <v>641</v>
      </c>
      <c r="B146" s="95" t="s">
        <v>631</v>
      </c>
      <c r="C146" s="95" t="s">
        <v>37</v>
      </c>
      <c r="D146" s="95" t="s">
        <v>302</v>
      </c>
      <c r="E146" s="95"/>
    </row>
    <row r="147" spans="1:5" x14ac:dyDescent="0.25">
      <c r="A147" s="95" t="s">
        <v>642</v>
      </c>
      <c r="B147" s="95" t="s">
        <v>643</v>
      </c>
      <c r="C147" s="95" t="s">
        <v>37</v>
      </c>
      <c r="D147" s="95" t="s">
        <v>301</v>
      </c>
      <c r="E147" s="95" t="s">
        <v>4817</v>
      </c>
    </row>
    <row r="148" spans="1:5" x14ac:dyDescent="0.25">
      <c r="A148" s="95" t="s">
        <v>644</v>
      </c>
      <c r="B148" s="95" t="s">
        <v>631</v>
      </c>
      <c r="C148" s="95" t="s">
        <v>90</v>
      </c>
      <c r="D148" s="95" t="s">
        <v>302</v>
      </c>
      <c r="E148" s="95"/>
    </row>
    <row r="149" spans="1:5" x14ac:dyDescent="0.25">
      <c r="A149" s="95" t="s">
        <v>645</v>
      </c>
      <c r="B149" s="95" t="s">
        <v>646</v>
      </c>
      <c r="C149" s="95" t="s">
        <v>53</v>
      </c>
      <c r="D149" s="95" t="s">
        <v>302</v>
      </c>
      <c r="E149" s="95"/>
    </row>
    <row r="150" spans="1:5" x14ac:dyDescent="0.25">
      <c r="A150" s="95" t="s">
        <v>647</v>
      </c>
      <c r="B150" s="95" t="s">
        <v>646</v>
      </c>
      <c r="C150" s="95" t="s">
        <v>60</v>
      </c>
      <c r="D150" s="95" t="s">
        <v>302</v>
      </c>
      <c r="E150" s="95"/>
    </row>
    <row r="151" spans="1:5" x14ac:dyDescent="0.25">
      <c r="A151" s="95" t="s">
        <v>648</v>
      </c>
      <c r="B151" s="95" t="s">
        <v>646</v>
      </c>
      <c r="C151" s="95" t="s">
        <v>46</v>
      </c>
      <c r="D151" s="95" t="s">
        <v>302</v>
      </c>
      <c r="E151" s="95"/>
    </row>
    <row r="152" spans="1:5" x14ac:dyDescent="0.25">
      <c r="A152" s="95" t="s">
        <v>649</v>
      </c>
      <c r="B152" s="95" t="s">
        <v>650</v>
      </c>
      <c r="C152" s="95" t="s">
        <v>46</v>
      </c>
      <c r="D152" s="95" t="s">
        <v>302</v>
      </c>
      <c r="E152" s="95"/>
    </row>
    <row r="153" spans="1:5" x14ac:dyDescent="0.25">
      <c r="A153" s="95" t="s">
        <v>651</v>
      </c>
      <c r="B153" s="95" t="s">
        <v>646</v>
      </c>
      <c r="C153" s="95" t="s">
        <v>37</v>
      </c>
      <c r="D153" s="95" t="s">
        <v>302</v>
      </c>
      <c r="E153" s="95"/>
    </row>
    <row r="154" spans="1:5" x14ac:dyDescent="0.25">
      <c r="A154" s="95" t="s">
        <v>652</v>
      </c>
      <c r="B154" s="95" t="s">
        <v>646</v>
      </c>
      <c r="C154" s="95" t="s">
        <v>90</v>
      </c>
      <c r="D154" s="95" t="s">
        <v>302</v>
      </c>
      <c r="E154" s="95"/>
    </row>
    <row r="155" spans="1:5" x14ac:dyDescent="0.25">
      <c r="A155" s="95" t="s">
        <v>653</v>
      </c>
      <c r="B155" s="95" t="s">
        <v>654</v>
      </c>
      <c r="C155" s="95" t="s">
        <v>46</v>
      </c>
      <c r="D155" s="95" t="s">
        <v>301</v>
      </c>
      <c r="E155" s="95"/>
    </row>
    <row r="156" spans="1:5" x14ac:dyDescent="0.25">
      <c r="A156" s="95" t="s">
        <v>655</v>
      </c>
      <c r="B156" s="95" t="s">
        <v>656</v>
      </c>
      <c r="C156" s="95" t="s">
        <v>42</v>
      </c>
      <c r="D156" s="95" t="s">
        <v>302</v>
      </c>
      <c r="E156" s="95"/>
    </row>
    <row r="157" spans="1:5" x14ac:dyDescent="0.25">
      <c r="A157" s="95" t="s">
        <v>657</v>
      </c>
      <c r="B157" s="95" t="s">
        <v>557</v>
      </c>
      <c r="C157" s="95" t="s">
        <v>42</v>
      </c>
      <c r="D157" s="95" t="s">
        <v>302</v>
      </c>
      <c r="E157" s="95"/>
    </row>
    <row r="158" spans="1:5" x14ac:dyDescent="0.25">
      <c r="A158" s="95" t="s">
        <v>658</v>
      </c>
      <c r="B158" s="95" t="s">
        <v>659</v>
      </c>
      <c r="C158" s="95" t="s">
        <v>42</v>
      </c>
      <c r="D158" s="95" t="s">
        <v>302</v>
      </c>
      <c r="E158" s="95"/>
    </row>
    <row r="159" spans="1:5" x14ac:dyDescent="0.25">
      <c r="A159" s="95" t="s">
        <v>660</v>
      </c>
      <c r="B159" s="95" t="s">
        <v>569</v>
      </c>
      <c r="C159" s="95" t="s">
        <v>42</v>
      </c>
      <c r="D159" s="95" t="s">
        <v>302</v>
      </c>
      <c r="E159" s="95"/>
    </row>
    <row r="160" spans="1:5" x14ac:dyDescent="0.25">
      <c r="A160" s="95" t="s">
        <v>661</v>
      </c>
      <c r="B160" s="95" t="s">
        <v>662</v>
      </c>
      <c r="C160" s="95" t="s">
        <v>42</v>
      </c>
      <c r="D160" s="95" t="s">
        <v>302</v>
      </c>
      <c r="E160" s="95"/>
    </row>
    <row r="161" spans="1:5" x14ac:dyDescent="0.25">
      <c r="A161" s="95" t="s">
        <v>663</v>
      </c>
      <c r="B161" s="95" t="s">
        <v>664</v>
      </c>
      <c r="C161" s="95" t="s">
        <v>46</v>
      </c>
      <c r="D161" s="95" t="s">
        <v>302</v>
      </c>
      <c r="E161" s="95"/>
    </row>
    <row r="162" spans="1:5" x14ac:dyDescent="0.25">
      <c r="A162" s="95" t="s">
        <v>665</v>
      </c>
      <c r="B162" s="95" t="s">
        <v>666</v>
      </c>
      <c r="C162" s="95" t="s">
        <v>37</v>
      </c>
      <c r="D162" s="95" t="s">
        <v>301</v>
      </c>
      <c r="E162" s="95"/>
    </row>
    <row r="163" spans="1:5" x14ac:dyDescent="0.25">
      <c r="A163" s="95" t="s">
        <v>667</v>
      </c>
      <c r="B163" s="95" t="s">
        <v>668</v>
      </c>
      <c r="C163" s="95" t="s">
        <v>46</v>
      </c>
      <c r="D163" s="95" t="s">
        <v>302</v>
      </c>
      <c r="E163" s="95" t="s">
        <v>4816</v>
      </c>
    </row>
    <row r="164" spans="1:5" x14ac:dyDescent="0.25">
      <c r="A164" s="95" t="s">
        <v>669</v>
      </c>
      <c r="B164" s="95" t="s">
        <v>670</v>
      </c>
      <c r="C164" s="95" t="s">
        <v>94</v>
      </c>
      <c r="D164" s="95" t="s">
        <v>301</v>
      </c>
      <c r="E164" s="95"/>
    </row>
    <row r="165" spans="1:5" x14ac:dyDescent="0.25">
      <c r="A165" s="95" t="s">
        <v>671</v>
      </c>
      <c r="B165" s="95" t="s">
        <v>672</v>
      </c>
      <c r="C165" s="95" t="s">
        <v>46</v>
      </c>
      <c r="D165" s="95" t="s">
        <v>301</v>
      </c>
      <c r="E165" s="95"/>
    </row>
    <row r="166" spans="1:5" x14ac:dyDescent="0.25">
      <c r="A166" s="95" t="s">
        <v>673</v>
      </c>
      <c r="B166" s="95" t="s">
        <v>674</v>
      </c>
      <c r="C166" s="95" t="s">
        <v>42</v>
      </c>
      <c r="D166" s="95" t="s">
        <v>301</v>
      </c>
      <c r="E166" s="95"/>
    </row>
    <row r="167" spans="1:5" x14ac:dyDescent="0.25">
      <c r="A167" s="95" t="s">
        <v>675</v>
      </c>
      <c r="B167" s="95" t="s">
        <v>676</v>
      </c>
      <c r="C167" s="95" t="s">
        <v>46</v>
      </c>
      <c r="D167" s="95" t="s">
        <v>302</v>
      </c>
      <c r="E167" s="95" t="s">
        <v>4816</v>
      </c>
    </row>
    <row r="168" spans="1:5" x14ac:dyDescent="0.25">
      <c r="A168" s="95" t="s">
        <v>677</v>
      </c>
      <c r="B168" s="95" t="s">
        <v>678</v>
      </c>
      <c r="C168" s="95" t="s">
        <v>53</v>
      </c>
      <c r="D168" s="95" t="s">
        <v>302</v>
      </c>
      <c r="E168" s="95"/>
    </row>
    <row r="169" spans="1:5" x14ac:dyDescent="0.25">
      <c r="A169" s="95" t="s">
        <v>679</v>
      </c>
      <c r="B169" s="95" t="s">
        <v>680</v>
      </c>
      <c r="C169" s="95" t="s">
        <v>46</v>
      </c>
      <c r="D169" s="95" t="s">
        <v>302</v>
      </c>
      <c r="E169" s="95" t="s">
        <v>4830</v>
      </c>
    </row>
    <row r="170" spans="1:5" x14ac:dyDescent="0.25">
      <c r="A170" s="95" t="s">
        <v>681</v>
      </c>
      <c r="B170" s="95" t="s">
        <v>59</v>
      </c>
      <c r="C170" s="95" t="s">
        <v>90</v>
      </c>
      <c r="D170" s="95" t="s">
        <v>301</v>
      </c>
      <c r="E170" s="95"/>
    </row>
    <row r="171" spans="1:5" x14ac:dyDescent="0.25">
      <c r="A171" s="95" t="s">
        <v>682</v>
      </c>
      <c r="B171" s="95" t="s">
        <v>59</v>
      </c>
      <c r="C171" s="95" t="s">
        <v>545</v>
      </c>
      <c r="D171" s="95" t="s">
        <v>301</v>
      </c>
      <c r="E171" s="95"/>
    </row>
    <row r="172" spans="1:5" x14ac:dyDescent="0.25">
      <c r="A172" s="95" t="s">
        <v>683</v>
      </c>
      <c r="B172" s="95" t="s">
        <v>646</v>
      </c>
      <c r="C172" s="95" t="s">
        <v>221</v>
      </c>
      <c r="D172" s="95" t="s">
        <v>301</v>
      </c>
      <c r="E172" s="95"/>
    </row>
    <row r="173" spans="1:5" x14ac:dyDescent="0.25">
      <c r="A173" s="95" t="s">
        <v>684</v>
      </c>
      <c r="B173" s="95" t="s">
        <v>685</v>
      </c>
      <c r="C173" s="95" t="s">
        <v>37</v>
      </c>
      <c r="D173" s="95" t="s">
        <v>301</v>
      </c>
      <c r="E173" s="95"/>
    </row>
    <row r="174" spans="1:5" x14ac:dyDescent="0.25">
      <c r="A174" s="95" t="s">
        <v>686</v>
      </c>
      <c r="B174" s="95" t="s">
        <v>685</v>
      </c>
      <c r="C174" s="95" t="s">
        <v>90</v>
      </c>
      <c r="D174" s="95" t="s">
        <v>301</v>
      </c>
      <c r="E174" s="95"/>
    </row>
    <row r="175" spans="1:5" x14ac:dyDescent="0.25">
      <c r="A175" s="95" t="s">
        <v>687</v>
      </c>
      <c r="B175" s="95" t="s">
        <v>625</v>
      </c>
      <c r="C175" s="95" t="s">
        <v>545</v>
      </c>
      <c r="D175" s="95" t="s">
        <v>301</v>
      </c>
      <c r="E175" s="95"/>
    </row>
    <row r="176" spans="1:5" x14ac:dyDescent="0.25">
      <c r="A176" s="95" t="s">
        <v>688</v>
      </c>
      <c r="B176" s="95" t="s">
        <v>672</v>
      </c>
      <c r="C176" s="95" t="s">
        <v>46</v>
      </c>
      <c r="D176" s="95" t="s">
        <v>301</v>
      </c>
      <c r="E176" s="95"/>
    </row>
    <row r="177" spans="1:5" x14ac:dyDescent="0.25">
      <c r="A177" s="95" t="s">
        <v>689</v>
      </c>
      <c r="B177" s="95" t="s">
        <v>674</v>
      </c>
      <c r="C177" s="95" t="s">
        <v>42</v>
      </c>
      <c r="D177" s="95" t="s">
        <v>301</v>
      </c>
      <c r="E177" s="95"/>
    </row>
    <row r="178" spans="1:5" x14ac:dyDescent="0.25">
      <c r="A178" s="95" t="s">
        <v>690</v>
      </c>
      <c r="B178" s="95" t="s">
        <v>678</v>
      </c>
      <c r="C178" s="95" t="s">
        <v>53</v>
      </c>
      <c r="D178" s="95" t="s">
        <v>302</v>
      </c>
      <c r="E178" s="95"/>
    </row>
    <row r="179" spans="1:5" x14ac:dyDescent="0.25">
      <c r="A179" s="95" t="s">
        <v>691</v>
      </c>
      <c r="B179" s="95" t="s">
        <v>692</v>
      </c>
      <c r="C179" s="95" t="s">
        <v>60</v>
      </c>
      <c r="D179" s="95" t="s">
        <v>302</v>
      </c>
      <c r="E179" s="95"/>
    </row>
    <row r="180" spans="1:5" x14ac:dyDescent="0.25">
      <c r="A180" s="95" t="s">
        <v>693</v>
      </c>
      <c r="B180" s="95" t="s">
        <v>694</v>
      </c>
      <c r="C180" s="95" t="s">
        <v>37</v>
      </c>
      <c r="D180" s="95" t="s">
        <v>301</v>
      </c>
      <c r="E180" s="95"/>
    </row>
    <row r="181" spans="1:5" x14ac:dyDescent="0.25">
      <c r="A181" s="95" t="s">
        <v>695</v>
      </c>
      <c r="B181" s="95" t="s">
        <v>696</v>
      </c>
      <c r="C181" s="95" t="s">
        <v>221</v>
      </c>
      <c r="D181" s="95" t="s">
        <v>301</v>
      </c>
      <c r="E181" s="95"/>
    </row>
    <row r="182" spans="1:5" x14ac:dyDescent="0.25">
      <c r="A182" s="95" t="s">
        <v>697</v>
      </c>
      <c r="B182" s="95" t="s">
        <v>698</v>
      </c>
      <c r="C182" s="95" t="s">
        <v>90</v>
      </c>
      <c r="D182" s="95" t="s">
        <v>301</v>
      </c>
      <c r="E182" s="95"/>
    </row>
    <row r="183" spans="1:5" x14ac:dyDescent="0.25">
      <c r="A183" s="95" t="s">
        <v>699</v>
      </c>
      <c r="B183" s="95" t="s">
        <v>700</v>
      </c>
      <c r="C183" s="95" t="s">
        <v>90</v>
      </c>
      <c r="D183" s="95" t="s">
        <v>301</v>
      </c>
      <c r="E183" s="95"/>
    </row>
    <row r="184" spans="1:5" x14ac:dyDescent="0.25">
      <c r="A184" s="95" t="s">
        <v>701</v>
      </c>
      <c r="B184" s="95" t="s">
        <v>702</v>
      </c>
      <c r="C184" s="95" t="s">
        <v>37</v>
      </c>
      <c r="D184" s="95" t="s">
        <v>302</v>
      </c>
      <c r="E184" s="95" t="s">
        <v>4816</v>
      </c>
    </row>
    <row r="185" spans="1:5" x14ac:dyDescent="0.25">
      <c r="A185" s="95" t="s">
        <v>703</v>
      </c>
      <c r="B185" s="95" t="s">
        <v>704</v>
      </c>
      <c r="C185" s="95" t="s">
        <v>37</v>
      </c>
      <c r="D185" s="95" t="s">
        <v>302</v>
      </c>
      <c r="E185" s="95"/>
    </row>
    <row r="186" spans="1:5" x14ac:dyDescent="0.25">
      <c r="A186" s="95" t="s">
        <v>705</v>
      </c>
      <c r="B186" s="95" t="s">
        <v>706</v>
      </c>
      <c r="C186" s="95" t="s">
        <v>37</v>
      </c>
      <c r="D186" s="95" t="s">
        <v>302</v>
      </c>
      <c r="E186" s="95"/>
    </row>
    <row r="187" spans="1:5" x14ac:dyDescent="0.25">
      <c r="A187" s="95" t="s">
        <v>707</v>
      </c>
      <c r="B187" s="95" t="s">
        <v>708</v>
      </c>
      <c r="C187" s="95" t="s">
        <v>46</v>
      </c>
      <c r="D187" s="95" t="s">
        <v>301</v>
      </c>
      <c r="E187" s="95"/>
    </row>
    <row r="188" spans="1:5" x14ac:dyDescent="0.25">
      <c r="A188" s="95" t="s">
        <v>709</v>
      </c>
      <c r="B188" s="95" t="s">
        <v>710</v>
      </c>
      <c r="C188" s="95" t="s">
        <v>53</v>
      </c>
      <c r="D188" s="95" t="s">
        <v>302</v>
      </c>
      <c r="E188" s="95"/>
    </row>
    <row r="189" spans="1:5" x14ac:dyDescent="0.25">
      <c r="A189" s="95" t="s">
        <v>711</v>
      </c>
      <c r="B189" s="95" t="s">
        <v>712</v>
      </c>
      <c r="C189" s="95" t="s">
        <v>37</v>
      </c>
      <c r="D189" s="95" t="s">
        <v>301</v>
      </c>
      <c r="E189" s="95"/>
    </row>
    <row r="190" spans="1:5" x14ac:dyDescent="0.25">
      <c r="A190" s="95" t="s">
        <v>713</v>
      </c>
      <c r="B190" s="95" t="s">
        <v>670</v>
      </c>
      <c r="C190" s="95" t="s">
        <v>42</v>
      </c>
      <c r="D190" s="95" t="s">
        <v>301</v>
      </c>
      <c r="E190" s="95"/>
    </row>
    <row r="191" spans="1:5" x14ac:dyDescent="0.25">
      <c r="A191" s="95" t="s">
        <v>714</v>
      </c>
      <c r="B191" s="95" t="s">
        <v>715</v>
      </c>
      <c r="C191" s="95" t="s">
        <v>94</v>
      </c>
      <c r="D191" s="95" t="s">
        <v>301</v>
      </c>
      <c r="E191" s="95"/>
    </row>
    <row r="192" spans="1:5" x14ac:dyDescent="0.25">
      <c r="A192" s="95" t="s">
        <v>716</v>
      </c>
      <c r="B192" s="95" t="s">
        <v>585</v>
      </c>
      <c r="C192" s="95" t="s">
        <v>37</v>
      </c>
      <c r="D192" s="95" t="s">
        <v>302</v>
      </c>
      <c r="E192" s="95"/>
    </row>
    <row r="193" spans="1:5" x14ac:dyDescent="0.25">
      <c r="A193" s="95" t="s">
        <v>717</v>
      </c>
      <c r="B193" s="95" t="s">
        <v>718</v>
      </c>
      <c r="C193" s="95" t="s">
        <v>60</v>
      </c>
      <c r="D193" s="95" t="s">
        <v>302</v>
      </c>
      <c r="E193" s="95"/>
    </row>
    <row r="194" spans="1:5" x14ac:dyDescent="0.25">
      <c r="A194" s="95" t="s">
        <v>719</v>
      </c>
      <c r="B194" s="95" t="s">
        <v>718</v>
      </c>
      <c r="C194" s="95" t="s">
        <v>37</v>
      </c>
      <c r="D194" s="95" t="s">
        <v>302</v>
      </c>
      <c r="E194" s="95"/>
    </row>
    <row r="195" spans="1:5" x14ac:dyDescent="0.25">
      <c r="A195" s="95" t="s">
        <v>720</v>
      </c>
      <c r="B195" s="95" t="s">
        <v>721</v>
      </c>
      <c r="C195" s="95" t="s">
        <v>64</v>
      </c>
      <c r="D195" s="95" t="s">
        <v>302</v>
      </c>
      <c r="E195" s="95"/>
    </row>
    <row r="196" spans="1:5" x14ac:dyDescent="0.25">
      <c r="A196" s="95" t="s">
        <v>722</v>
      </c>
      <c r="B196" s="95" t="s">
        <v>721</v>
      </c>
      <c r="C196" s="95" t="s">
        <v>60</v>
      </c>
      <c r="D196" s="95" t="s">
        <v>302</v>
      </c>
      <c r="E196" s="95"/>
    </row>
    <row r="197" spans="1:5" x14ac:dyDescent="0.25">
      <c r="A197" s="95" t="s">
        <v>723</v>
      </c>
      <c r="B197" s="95" t="s">
        <v>724</v>
      </c>
      <c r="C197" s="95" t="s">
        <v>90</v>
      </c>
      <c r="D197" s="95" t="s">
        <v>301</v>
      </c>
      <c r="E197" s="95"/>
    </row>
    <row r="198" spans="1:5" x14ac:dyDescent="0.25">
      <c r="A198" s="95" t="s">
        <v>725</v>
      </c>
      <c r="B198" s="95" t="s">
        <v>724</v>
      </c>
      <c r="C198" s="95" t="s">
        <v>37</v>
      </c>
      <c r="D198" s="95" t="s">
        <v>301</v>
      </c>
      <c r="E198" s="95"/>
    </row>
    <row r="199" spans="1:5" x14ac:dyDescent="0.25">
      <c r="A199" s="95" t="s">
        <v>726</v>
      </c>
      <c r="B199" s="95" t="s">
        <v>531</v>
      </c>
      <c r="C199" s="95" t="s">
        <v>545</v>
      </c>
      <c r="D199" s="95" t="s">
        <v>301</v>
      </c>
      <c r="E199" s="95"/>
    </row>
    <row r="200" spans="1:5" x14ac:dyDescent="0.25">
      <c r="A200" s="95" t="s">
        <v>727</v>
      </c>
      <c r="B200" s="95" t="s">
        <v>728</v>
      </c>
      <c r="C200" s="95" t="s">
        <v>90</v>
      </c>
      <c r="D200" s="95" t="s">
        <v>301</v>
      </c>
      <c r="E200" s="95"/>
    </row>
    <row r="201" spans="1:5" x14ac:dyDescent="0.25">
      <c r="A201" s="95" t="s">
        <v>729</v>
      </c>
      <c r="B201" s="95" t="s">
        <v>728</v>
      </c>
      <c r="C201" s="95" t="s">
        <v>37</v>
      </c>
      <c r="D201" s="95" t="s">
        <v>301</v>
      </c>
      <c r="E201" s="95"/>
    </row>
    <row r="202" spans="1:5" x14ac:dyDescent="0.25">
      <c r="A202" s="95" t="s">
        <v>730</v>
      </c>
      <c r="B202" s="95" t="s">
        <v>731</v>
      </c>
      <c r="C202" s="95" t="s">
        <v>60</v>
      </c>
      <c r="D202" s="95" t="s">
        <v>301</v>
      </c>
      <c r="E202" s="95"/>
    </row>
    <row r="203" spans="1:5" x14ac:dyDescent="0.25">
      <c r="A203" s="95" t="s">
        <v>732</v>
      </c>
      <c r="B203" s="95" t="s">
        <v>731</v>
      </c>
      <c r="C203" s="95" t="s">
        <v>64</v>
      </c>
      <c r="D203" s="95" t="s">
        <v>301</v>
      </c>
      <c r="E203" s="95"/>
    </row>
    <row r="204" spans="1:5" x14ac:dyDescent="0.25">
      <c r="A204" s="95" t="s">
        <v>733</v>
      </c>
      <c r="B204" s="95" t="s">
        <v>731</v>
      </c>
      <c r="C204" s="95" t="s">
        <v>37</v>
      </c>
      <c r="D204" s="95" t="s">
        <v>301</v>
      </c>
      <c r="E204" s="95"/>
    </row>
    <row r="205" spans="1:5" x14ac:dyDescent="0.25">
      <c r="A205" s="95" t="s">
        <v>734</v>
      </c>
      <c r="B205" s="95" t="s">
        <v>735</v>
      </c>
      <c r="C205" s="95" t="s">
        <v>94</v>
      </c>
      <c r="D205" s="95" t="s">
        <v>301</v>
      </c>
      <c r="E205" s="95"/>
    </row>
    <row r="206" spans="1:5" x14ac:dyDescent="0.25">
      <c r="A206" s="95" t="s">
        <v>736</v>
      </c>
      <c r="B206" s="95" t="s">
        <v>737</v>
      </c>
      <c r="C206" s="95" t="s">
        <v>60</v>
      </c>
      <c r="D206" s="95" t="s">
        <v>302</v>
      </c>
      <c r="E206" s="95"/>
    </row>
    <row r="207" spans="1:5" x14ac:dyDescent="0.25">
      <c r="A207" s="95" t="s">
        <v>738</v>
      </c>
      <c r="B207" s="95" t="s">
        <v>737</v>
      </c>
      <c r="C207" s="95" t="s">
        <v>37</v>
      </c>
      <c r="D207" s="95" t="s">
        <v>302</v>
      </c>
      <c r="E207" s="95"/>
    </row>
    <row r="208" spans="1:5" x14ac:dyDescent="0.25">
      <c r="A208" s="95" t="s">
        <v>739</v>
      </c>
      <c r="B208" s="95" t="s">
        <v>737</v>
      </c>
      <c r="C208" s="95" t="s">
        <v>64</v>
      </c>
      <c r="D208" s="95" t="s">
        <v>302</v>
      </c>
      <c r="E208" s="95"/>
    </row>
    <row r="209" spans="1:5" x14ac:dyDescent="0.25">
      <c r="A209" s="95" t="s">
        <v>740</v>
      </c>
      <c r="B209" s="95" t="s">
        <v>741</v>
      </c>
      <c r="C209" s="95" t="s">
        <v>90</v>
      </c>
      <c r="D209" s="95" t="s">
        <v>301</v>
      </c>
      <c r="E209" s="95"/>
    </row>
    <row r="210" spans="1:5" x14ac:dyDescent="0.25">
      <c r="A210" s="95" t="s">
        <v>742</v>
      </c>
      <c r="B210" s="95" t="s">
        <v>741</v>
      </c>
      <c r="C210" s="95" t="s">
        <v>37</v>
      </c>
      <c r="D210" s="95" t="s">
        <v>301</v>
      </c>
      <c r="E210" s="95"/>
    </row>
    <row r="211" spans="1:5" x14ac:dyDescent="0.25">
      <c r="A211" s="95" t="s">
        <v>743</v>
      </c>
      <c r="B211" s="95" t="s">
        <v>744</v>
      </c>
      <c r="C211" s="95" t="s">
        <v>60</v>
      </c>
      <c r="D211" s="95" t="s">
        <v>301</v>
      </c>
      <c r="E211" s="95"/>
    </row>
    <row r="212" spans="1:5" x14ac:dyDescent="0.25">
      <c r="A212" s="95" t="s">
        <v>745</v>
      </c>
      <c r="B212" s="95" t="s">
        <v>746</v>
      </c>
      <c r="C212" s="95" t="s">
        <v>60</v>
      </c>
      <c r="D212" s="95" t="s">
        <v>302</v>
      </c>
      <c r="E212" s="95"/>
    </row>
    <row r="213" spans="1:5" x14ac:dyDescent="0.25">
      <c r="A213" s="95" t="s">
        <v>747</v>
      </c>
      <c r="B213" s="95" t="s">
        <v>748</v>
      </c>
      <c r="C213" s="95" t="s">
        <v>60</v>
      </c>
      <c r="D213" s="95" t="s">
        <v>302</v>
      </c>
      <c r="E213" s="95"/>
    </row>
    <row r="214" spans="1:5" x14ac:dyDescent="0.25">
      <c r="A214" s="95" t="s">
        <v>749</v>
      </c>
      <c r="B214" s="95" t="s">
        <v>750</v>
      </c>
      <c r="C214" s="95" t="s">
        <v>60</v>
      </c>
      <c r="D214" s="95" t="s">
        <v>302</v>
      </c>
      <c r="E214" s="95"/>
    </row>
    <row r="215" spans="1:5" x14ac:dyDescent="0.25">
      <c r="A215" s="95" t="s">
        <v>751</v>
      </c>
      <c r="B215" s="95" t="s">
        <v>752</v>
      </c>
      <c r="C215" s="95" t="s">
        <v>60</v>
      </c>
      <c r="D215" s="95" t="s">
        <v>302</v>
      </c>
      <c r="E215" s="95"/>
    </row>
    <row r="216" spans="1:5" x14ac:dyDescent="0.25">
      <c r="A216" s="95" t="s">
        <v>753</v>
      </c>
      <c r="B216" s="95" t="s">
        <v>754</v>
      </c>
      <c r="C216" s="95" t="s">
        <v>60</v>
      </c>
      <c r="D216" s="95" t="s">
        <v>302</v>
      </c>
      <c r="E216" s="95"/>
    </row>
    <row r="217" spans="1:5" x14ac:dyDescent="0.25">
      <c r="A217" s="95" t="s">
        <v>755</v>
      </c>
      <c r="B217" s="95" t="s">
        <v>746</v>
      </c>
      <c r="C217" s="95" t="s">
        <v>64</v>
      </c>
      <c r="D217" s="95" t="s">
        <v>302</v>
      </c>
      <c r="E217" s="95"/>
    </row>
    <row r="218" spans="1:5" x14ac:dyDescent="0.25">
      <c r="A218" s="95" t="s">
        <v>756</v>
      </c>
      <c r="B218" s="95" t="s">
        <v>746</v>
      </c>
      <c r="C218" s="95" t="s">
        <v>37</v>
      </c>
      <c r="D218" s="95" t="s">
        <v>302</v>
      </c>
      <c r="E218" s="95"/>
    </row>
    <row r="219" spans="1:5" x14ac:dyDescent="0.25">
      <c r="A219" s="95" t="s">
        <v>757</v>
      </c>
      <c r="B219" s="95" t="s">
        <v>754</v>
      </c>
      <c r="C219" s="95" t="s">
        <v>64</v>
      </c>
      <c r="D219" s="95" t="s">
        <v>302</v>
      </c>
      <c r="E219" s="95"/>
    </row>
    <row r="220" spans="1:5" x14ac:dyDescent="0.25">
      <c r="A220" s="95" t="s">
        <v>758</v>
      </c>
      <c r="B220" s="95" t="s">
        <v>754</v>
      </c>
      <c r="C220" s="95" t="s">
        <v>37</v>
      </c>
      <c r="D220" s="95" t="s">
        <v>302</v>
      </c>
      <c r="E220" s="95"/>
    </row>
    <row r="221" spans="1:5" x14ac:dyDescent="0.25">
      <c r="A221" s="95" t="s">
        <v>759</v>
      </c>
      <c r="B221" s="95" t="s">
        <v>760</v>
      </c>
      <c r="C221" s="95" t="s">
        <v>37</v>
      </c>
      <c r="D221" s="95" t="s">
        <v>302</v>
      </c>
      <c r="E221" s="95"/>
    </row>
    <row r="222" spans="1:5" x14ac:dyDescent="0.25">
      <c r="A222" s="95" t="s">
        <v>761</v>
      </c>
      <c r="B222" s="95" t="s">
        <v>762</v>
      </c>
      <c r="C222" s="95" t="s">
        <v>37</v>
      </c>
      <c r="D222" s="95" t="s">
        <v>301</v>
      </c>
      <c r="E222" s="95"/>
    </row>
    <row r="223" spans="1:5" x14ac:dyDescent="0.25">
      <c r="A223" s="95" t="s">
        <v>763</v>
      </c>
      <c r="B223" s="95" t="s">
        <v>764</v>
      </c>
      <c r="C223" s="95" t="s">
        <v>37</v>
      </c>
      <c r="D223" s="95" t="s">
        <v>301</v>
      </c>
      <c r="E223" s="95" t="s">
        <v>4817</v>
      </c>
    </row>
    <row r="224" spans="1:5" x14ac:dyDescent="0.25">
      <c r="A224" s="95" t="s">
        <v>765</v>
      </c>
      <c r="B224" s="95" t="s">
        <v>744</v>
      </c>
      <c r="C224" s="95" t="s">
        <v>37</v>
      </c>
      <c r="D224" s="95" t="s">
        <v>301</v>
      </c>
      <c r="E224" s="95"/>
    </row>
    <row r="225" spans="1:5" x14ac:dyDescent="0.25">
      <c r="A225" s="95" t="s">
        <v>766</v>
      </c>
      <c r="B225" s="95" t="s">
        <v>767</v>
      </c>
      <c r="C225" s="95" t="s">
        <v>90</v>
      </c>
      <c r="D225" s="95" t="s">
        <v>302</v>
      </c>
      <c r="E225" s="95"/>
    </row>
    <row r="226" spans="1:5" x14ac:dyDescent="0.25">
      <c r="A226" s="95" t="s">
        <v>768</v>
      </c>
      <c r="B226" s="95" t="s">
        <v>767</v>
      </c>
      <c r="C226" s="95" t="s">
        <v>37</v>
      </c>
      <c r="D226" s="95"/>
      <c r="E226" s="95"/>
    </row>
    <row r="227" spans="1:5" x14ac:dyDescent="0.25">
      <c r="A227" s="95" t="s">
        <v>769</v>
      </c>
      <c r="B227" s="95" t="s">
        <v>70</v>
      </c>
      <c r="C227" s="95" t="s">
        <v>60</v>
      </c>
      <c r="D227" s="95" t="s">
        <v>302</v>
      </c>
      <c r="E227" s="95"/>
    </row>
    <row r="228" spans="1:5" x14ac:dyDescent="0.25">
      <c r="A228" s="95" t="s">
        <v>69</v>
      </c>
      <c r="B228" s="95" t="s">
        <v>70</v>
      </c>
      <c r="C228" s="95" t="s">
        <v>64</v>
      </c>
      <c r="D228" s="95" t="s">
        <v>302</v>
      </c>
      <c r="E228" s="95"/>
    </row>
    <row r="229" spans="1:5" x14ac:dyDescent="0.25">
      <c r="A229" s="95" t="s">
        <v>770</v>
      </c>
      <c r="B229" s="95" t="s">
        <v>771</v>
      </c>
      <c r="C229" s="95" t="s">
        <v>90</v>
      </c>
      <c r="D229" s="95" t="s">
        <v>302</v>
      </c>
      <c r="E229" s="95"/>
    </row>
    <row r="230" spans="1:5" x14ac:dyDescent="0.25">
      <c r="A230" s="95" t="s">
        <v>772</v>
      </c>
      <c r="B230" s="95" t="s">
        <v>771</v>
      </c>
      <c r="C230" s="95" t="s">
        <v>37</v>
      </c>
      <c r="D230" s="95"/>
      <c r="E230" s="95"/>
    </row>
    <row r="231" spans="1:5" x14ac:dyDescent="0.25">
      <c r="A231" s="95" t="s">
        <v>773</v>
      </c>
      <c r="B231" s="95" t="s">
        <v>774</v>
      </c>
      <c r="C231" s="95" t="s">
        <v>46</v>
      </c>
      <c r="D231" s="95" t="s">
        <v>301</v>
      </c>
      <c r="E231" s="95"/>
    </row>
    <row r="232" spans="1:5" x14ac:dyDescent="0.25">
      <c r="A232" s="95" t="s">
        <v>775</v>
      </c>
      <c r="B232" s="95" t="s">
        <v>776</v>
      </c>
      <c r="C232" s="95" t="s">
        <v>94</v>
      </c>
      <c r="D232" s="95"/>
      <c r="E232" s="95" t="s">
        <v>4818</v>
      </c>
    </row>
    <row r="233" spans="1:5" x14ac:dyDescent="0.25">
      <c r="A233" s="95" t="s">
        <v>777</v>
      </c>
      <c r="B233" s="95" t="s">
        <v>778</v>
      </c>
      <c r="C233" s="95" t="s">
        <v>94</v>
      </c>
      <c r="D233" s="95"/>
      <c r="E233" s="95" t="s">
        <v>4818</v>
      </c>
    </row>
    <row r="234" spans="1:5" x14ac:dyDescent="0.25">
      <c r="A234" s="95" t="s">
        <v>779</v>
      </c>
      <c r="B234" s="95" t="s">
        <v>776</v>
      </c>
      <c r="C234" s="95" t="s">
        <v>94</v>
      </c>
      <c r="D234" s="95"/>
      <c r="E234" s="95" t="s">
        <v>4818</v>
      </c>
    </row>
    <row r="235" spans="1:5" x14ac:dyDescent="0.25">
      <c r="A235" s="95" t="s">
        <v>780</v>
      </c>
      <c r="B235" s="95" t="s">
        <v>778</v>
      </c>
      <c r="C235" s="95" t="s">
        <v>94</v>
      </c>
      <c r="D235" s="95"/>
      <c r="E235" s="95" t="s">
        <v>4818</v>
      </c>
    </row>
    <row r="236" spans="1:5" x14ac:dyDescent="0.25">
      <c r="A236" s="95" t="s">
        <v>781</v>
      </c>
      <c r="B236" s="95" t="s">
        <v>782</v>
      </c>
      <c r="C236" s="95" t="s">
        <v>37</v>
      </c>
      <c r="D236" s="95"/>
      <c r="E236" s="95" t="s">
        <v>4818</v>
      </c>
    </row>
    <row r="237" spans="1:5" x14ac:dyDescent="0.25">
      <c r="A237" s="95" t="s">
        <v>783</v>
      </c>
      <c r="B237" s="95" t="s">
        <v>784</v>
      </c>
      <c r="C237" s="95" t="s">
        <v>64</v>
      </c>
      <c r="D237" s="95" t="s">
        <v>302</v>
      </c>
      <c r="E237" s="95"/>
    </row>
    <row r="238" spans="1:5" x14ac:dyDescent="0.25">
      <c r="A238" s="95" t="s">
        <v>72</v>
      </c>
      <c r="B238" s="95" t="s">
        <v>73</v>
      </c>
      <c r="C238" s="95" t="s">
        <v>64</v>
      </c>
      <c r="D238" s="95" t="s">
        <v>302</v>
      </c>
      <c r="E238" s="95"/>
    </row>
    <row r="239" spans="1:5" x14ac:dyDescent="0.25">
      <c r="A239" s="95" t="s">
        <v>785</v>
      </c>
      <c r="B239" s="95" t="s">
        <v>784</v>
      </c>
      <c r="C239" s="95" t="s">
        <v>60</v>
      </c>
      <c r="D239" s="95" t="s">
        <v>302</v>
      </c>
      <c r="E239" s="95"/>
    </row>
    <row r="240" spans="1:5" x14ac:dyDescent="0.25">
      <c r="A240" s="95" t="s">
        <v>786</v>
      </c>
      <c r="B240" s="95" t="s">
        <v>73</v>
      </c>
      <c r="C240" s="95" t="s">
        <v>60</v>
      </c>
      <c r="D240" s="95" t="s">
        <v>302</v>
      </c>
      <c r="E240" s="95"/>
    </row>
    <row r="241" spans="1:5" x14ac:dyDescent="0.25">
      <c r="A241" s="95" t="s">
        <v>787</v>
      </c>
      <c r="B241" s="95" t="s">
        <v>788</v>
      </c>
      <c r="C241" s="95" t="s">
        <v>64</v>
      </c>
      <c r="D241" s="95" t="s">
        <v>302</v>
      </c>
      <c r="E241" s="95"/>
    </row>
    <row r="242" spans="1:5" x14ac:dyDescent="0.25">
      <c r="A242" s="95" t="s">
        <v>75</v>
      </c>
      <c r="B242" s="95" t="s">
        <v>76</v>
      </c>
      <c r="C242" s="95" t="s">
        <v>64</v>
      </c>
      <c r="D242" s="95" t="s">
        <v>302</v>
      </c>
      <c r="E242" s="95"/>
    </row>
    <row r="243" spans="1:5" x14ac:dyDescent="0.25">
      <c r="A243" s="95" t="s">
        <v>789</v>
      </c>
      <c r="B243" s="95" t="s">
        <v>790</v>
      </c>
      <c r="C243" s="95" t="s">
        <v>64</v>
      </c>
      <c r="D243" s="95" t="s">
        <v>302</v>
      </c>
      <c r="E243" s="95"/>
    </row>
    <row r="244" spans="1:5" x14ac:dyDescent="0.25">
      <c r="A244" s="95" t="s">
        <v>791</v>
      </c>
      <c r="B244" s="95" t="s">
        <v>788</v>
      </c>
      <c r="C244" s="95" t="s">
        <v>60</v>
      </c>
      <c r="D244" s="95" t="s">
        <v>302</v>
      </c>
      <c r="E244" s="95"/>
    </row>
    <row r="245" spans="1:5" x14ac:dyDescent="0.25">
      <c r="A245" s="95" t="s">
        <v>792</v>
      </c>
      <c r="B245" s="95" t="s">
        <v>76</v>
      </c>
      <c r="C245" s="95" t="s">
        <v>60</v>
      </c>
      <c r="D245" s="95" t="s">
        <v>302</v>
      </c>
      <c r="E245" s="95"/>
    </row>
    <row r="246" spans="1:5" x14ac:dyDescent="0.25">
      <c r="A246" s="95" t="s">
        <v>793</v>
      </c>
      <c r="B246" s="95" t="s">
        <v>790</v>
      </c>
      <c r="C246" s="95" t="s">
        <v>60</v>
      </c>
      <c r="D246" s="95" t="s">
        <v>302</v>
      </c>
      <c r="E246" s="95"/>
    </row>
    <row r="247" spans="1:5" x14ac:dyDescent="0.25">
      <c r="A247" s="95" t="s">
        <v>794</v>
      </c>
      <c r="B247" s="95" t="s">
        <v>795</v>
      </c>
      <c r="C247" s="95" t="s">
        <v>42</v>
      </c>
      <c r="D247" s="95" t="s">
        <v>302</v>
      </c>
      <c r="E247" s="95"/>
    </row>
    <row r="248" spans="1:5" x14ac:dyDescent="0.25">
      <c r="A248" s="95" t="s">
        <v>796</v>
      </c>
      <c r="B248" s="95" t="s">
        <v>797</v>
      </c>
      <c r="C248" s="95" t="s">
        <v>42</v>
      </c>
      <c r="D248" s="95" t="s">
        <v>302</v>
      </c>
      <c r="E248" s="95"/>
    </row>
    <row r="249" spans="1:5" x14ac:dyDescent="0.25">
      <c r="A249" s="95" t="s">
        <v>798</v>
      </c>
      <c r="B249" s="95" t="s">
        <v>799</v>
      </c>
      <c r="C249" s="95" t="s">
        <v>64</v>
      </c>
      <c r="D249" s="95" t="s">
        <v>302</v>
      </c>
      <c r="E249" s="95"/>
    </row>
    <row r="250" spans="1:5" x14ac:dyDescent="0.25">
      <c r="A250" s="95" t="s">
        <v>800</v>
      </c>
      <c r="B250" s="95" t="s">
        <v>801</v>
      </c>
      <c r="C250" s="95" t="s">
        <v>64</v>
      </c>
      <c r="D250" s="95" t="s">
        <v>302</v>
      </c>
      <c r="E250" s="95"/>
    </row>
    <row r="251" spans="1:5" x14ac:dyDescent="0.25">
      <c r="A251" s="95" t="s">
        <v>802</v>
      </c>
      <c r="B251" s="95" t="s">
        <v>784</v>
      </c>
      <c r="C251" s="95" t="s">
        <v>37</v>
      </c>
      <c r="D251" s="95" t="s">
        <v>302</v>
      </c>
      <c r="E251" s="95"/>
    </row>
    <row r="252" spans="1:5" x14ac:dyDescent="0.25">
      <c r="A252" s="95" t="s">
        <v>803</v>
      </c>
      <c r="B252" s="95" t="s">
        <v>73</v>
      </c>
      <c r="C252" s="95" t="s">
        <v>37</v>
      </c>
      <c r="D252" s="95" t="s">
        <v>302</v>
      </c>
      <c r="E252" s="95"/>
    </row>
    <row r="253" spans="1:5" x14ac:dyDescent="0.25">
      <c r="A253" s="95" t="s">
        <v>804</v>
      </c>
      <c r="B253" s="95" t="s">
        <v>76</v>
      </c>
      <c r="C253" s="95" t="s">
        <v>37</v>
      </c>
      <c r="D253" s="95" t="s">
        <v>302</v>
      </c>
      <c r="E253" s="95"/>
    </row>
    <row r="254" spans="1:5" x14ac:dyDescent="0.25">
      <c r="A254" s="95" t="s">
        <v>805</v>
      </c>
      <c r="B254" s="95" t="s">
        <v>790</v>
      </c>
      <c r="C254" s="95" t="s">
        <v>37</v>
      </c>
      <c r="D254" s="95" t="s">
        <v>302</v>
      </c>
      <c r="E254" s="95"/>
    </row>
    <row r="255" spans="1:5" x14ac:dyDescent="0.25">
      <c r="A255" s="95" t="s">
        <v>806</v>
      </c>
      <c r="B255" s="95" t="s">
        <v>807</v>
      </c>
      <c r="C255" s="95" t="s">
        <v>60</v>
      </c>
      <c r="D255" s="95" t="s">
        <v>302</v>
      </c>
      <c r="E255" s="95"/>
    </row>
    <row r="256" spans="1:5" x14ac:dyDescent="0.25">
      <c r="A256" s="95" t="s">
        <v>808</v>
      </c>
      <c r="B256" s="95" t="s">
        <v>809</v>
      </c>
      <c r="C256" s="95" t="s">
        <v>64</v>
      </c>
      <c r="D256" s="95" t="s">
        <v>302</v>
      </c>
      <c r="E256" s="95"/>
    </row>
    <row r="257" spans="1:5" x14ac:dyDescent="0.25">
      <c r="A257" s="95" t="s">
        <v>810</v>
      </c>
      <c r="B257" s="95" t="s">
        <v>788</v>
      </c>
      <c r="C257" s="95" t="s">
        <v>545</v>
      </c>
      <c r="D257" s="95" t="s">
        <v>302</v>
      </c>
      <c r="E257" s="95"/>
    </row>
    <row r="258" spans="1:5" x14ac:dyDescent="0.25">
      <c r="A258" s="95" t="s">
        <v>811</v>
      </c>
      <c r="B258" s="95" t="s">
        <v>809</v>
      </c>
      <c r="C258" s="95" t="s">
        <v>545</v>
      </c>
      <c r="D258" s="95" t="s">
        <v>302</v>
      </c>
      <c r="E258" s="95"/>
    </row>
    <row r="259" spans="1:5" x14ac:dyDescent="0.25">
      <c r="A259" s="95" t="s">
        <v>812</v>
      </c>
      <c r="B259" s="95" t="s">
        <v>813</v>
      </c>
      <c r="C259" s="95" t="s">
        <v>53</v>
      </c>
      <c r="D259" s="95" t="s">
        <v>302</v>
      </c>
      <c r="E259" s="95"/>
    </row>
    <row r="260" spans="1:5" x14ac:dyDescent="0.25">
      <c r="A260" s="95" t="s">
        <v>814</v>
      </c>
      <c r="B260" s="95" t="s">
        <v>815</v>
      </c>
      <c r="C260" s="95" t="s">
        <v>545</v>
      </c>
      <c r="D260" s="95" t="s">
        <v>302</v>
      </c>
      <c r="E260" s="95"/>
    </row>
    <row r="261" spans="1:5" x14ac:dyDescent="0.25">
      <c r="A261" s="95" t="s">
        <v>816</v>
      </c>
      <c r="B261" s="95" t="s">
        <v>817</v>
      </c>
      <c r="C261" s="95" t="s">
        <v>90</v>
      </c>
      <c r="D261" s="95" t="s">
        <v>302</v>
      </c>
      <c r="E261" s="95"/>
    </row>
    <row r="262" spans="1:5" x14ac:dyDescent="0.25">
      <c r="A262" s="95" t="s">
        <v>818</v>
      </c>
      <c r="B262" s="95" t="s">
        <v>817</v>
      </c>
      <c r="C262" s="95" t="s">
        <v>37</v>
      </c>
      <c r="D262" s="95"/>
      <c r="E262" s="95"/>
    </row>
    <row r="263" spans="1:5" x14ac:dyDescent="0.25">
      <c r="A263" s="95" t="s">
        <v>819</v>
      </c>
      <c r="B263" s="95" t="s">
        <v>820</v>
      </c>
      <c r="C263" s="95" t="s">
        <v>64</v>
      </c>
      <c r="D263" s="95" t="s">
        <v>302</v>
      </c>
      <c r="E263" s="95"/>
    </row>
    <row r="264" spans="1:5" x14ac:dyDescent="0.25">
      <c r="A264" s="95" t="s">
        <v>821</v>
      </c>
      <c r="B264" s="95" t="s">
        <v>820</v>
      </c>
      <c r="C264" s="95" t="s">
        <v>545</v>
      </c>
      <c r="D264" s="95" t="s">
        <v>302</v>
      </c>
      <c r="E264" s="95"/>
    </row>
    <row r="265" spans="1:5" x14ac:dyDescent="0.25">
      <c r="A265" s="95" t="s">
        <v>822</v>
      </c>
      <c r="B265" s="95" t="s">
        <v>823</v>
      </c>
      <c r="C265" s="95" t="s">
        <v>94</v>
      </c>
      <c r="D265" s="95" t="s">
        <v>302</v>
      </c>
      <c r="E265" s="95"/>
    </row>
    <row r="266" spans="1:5" x14ac:dyDescent="0.25">
      <c r="A266" s="95" t="s">
        <v>824</v>
      </c>
      <c r="B266" s="95" t="s">
        <v>823</v>
      </c>
      <c r="C266" s="95" t="s">
        <v>825</v>
      </c>
      <c r="D266" s="95" t="s">
        <v>302</v>
      </c>
      <c r="E266" s="95"/>
    </row>
    <row r="267" spans="1:5" x14ac:dyDescent="0.25">
      <c r="A267" s="95" t="s">
        <v>826</v>
      </c>
      <c r="B267" s="95" t="s">
        <v>823</v>
      </c>
      <c r="C267" s="95" t="s">
        <v>53</v>
      </c>
      <c r="D267" s="95" t="s">
        <v>302</v>
      </c>
      <c r="E267" s="95"/>
    </row>
    <row r="268" spans="1:5" x14ac:dyDescent="0.25">
      <c r="A268" s="95" t="s">
        <v>827</v>
      </c>
      <c r="B268" s="95" t="s">
        <v>828</v>
      </c>
      <c r="C268" s="95" t="s">
        <v>90</v>
      </c>
      <c r="D268" s="95" t="s">
        <v>302</v>
      </c>
      <c r="E268" s="95"/>
    </row>
    <row r="269" spans="1:5" x14ac:dyDescent="0.25">
      <c r="A269" s="95" t="s">
        <v>829</v>
      </c>
      <c r="B269" s="95" t="s">
        <v>828</v>
      </c>
      <c r="C269" s="95" t="s">
        <v>37</v>
      </c>
      <c r="D269" s="95"/>
      <c r="E269" s="95"/>
    </row>
    <row r="270" spans="1:5" x14ac:dyDescent="0.25">
      <c r="A270" s="95" t="s">
        <v>830</v>
      </c>
      <c r="B270" s="95" t="s">
        <v>831</v>
      </c>
      <c r="C270" s="95" t="s">
        <v>94</v>
      </c>
      <c r="D270" s="95" t="s">
        <v>301</v>
      </c>
      <c r="E270" s="95"/>
    </row>
    <row r="271" spans="1:5" x14ac:dyDescent="0.25">
      <c r="A271" s="95" t="s">
        <v>832</v>
      </c>
      <c r="B271" s="95" t="s">
        <v>831</v>
      </c>
      <c r="C271" s="95" t="s">
        <v>825</v>
      </c>
      <c r="D271" s="95" t="s">
        <v>301</v>
      </c>
      <c r="E271" s="95"/>
    </row>
    <row r="272" spans="1:5" x14ac:dyDescent="0.25">
      <c r="A272" s="95" t="s">
        <v>833</v>
      </c>
      <c r="B272" s="95" t="s">
        <v>831</v>
      </c>
      <c r="C272" s="95" t="s">
        <v>37</v>
      </c>
      <c r="D272" s="95" t="s">
        <v>301</v>
      </c>
      <c r="E272" s="95"/>
    </row>
    <row r="273" spans="1:5" x14ac:dyDescent="0.25">
      <c r="A273" s="95" t="s">
        <v>834</v>
      </c>
      <c r="B273" s="95" t="s">
        <v>835</v>
      </c>
      <c r="C273" s="95" t="s">
        <v>94</v>
      </c>
      <c r="D273" s="95" t="s">
        <v>301</v>
      </c>
      <c r="E273" s="95"/>
    </row>
    <row r="274" spans="1:5" x14ac:dyDescent="0.25">
      <c r="A274" s="95" t="s">
        <v>836</v>
      </c>
      <c r="B274" s="95" t="s">
        <v>835</v>
      </c>
      <c r="C274" s="95" t="s">
        <v>42</v>
      </c>
      <c r="D274" s="95" t="s">
        <v>301</v>
      </c>
      <c r="E274" s="95"/>
    </row>
    <row r="275" spans="1:5" x14ac:dyDescent="0.25">
      <c r="A275" s="95" t="s">
        <v>837</v>
      </c>
      <c r="B275" s="95" t="s">
        <v>838</v>
      </c>
      <c r="C275" s="95" t="s">
        <v>94</v>
      </c>
      <c r="D275" s="95" t="s">
        <v>301</v>
      </c>
      <c r="E275" s="95"/>
    </row>
    <row r="276" spans="1:5" x14ac:dyDescent="0.25">
      <c r="A276" s="95" t="s">
        <v>839</v>
      </c>
      <c r="B276" s="95" t="s">
        <v>838</v>
      </c>
      <c r="C276" s="95" t="s">
        <v>42</v>
      </c>
      <c r="D276" s="95" t="s">
        <v>301</v>
      </c>
      <c r="E276" s="95"/>
    </row>
    <row r="277" spans="1:5" x14ac:dyDescent="0.25">
      <c r="A277" s="95" t="s">
        <v>840</v>
      </c>
      <c r="B277" s="95" t="s">
        <v>831</v>
      </c>
      <c r="C277" s="95" t="s">
        <v>221</v>
      </c>
      <c r="D277" s="95" t="s">
        <v>301</v>
      </c>
      <c r="E277" s="95"/>
    </row>
    <row r="278" spans="1:5" x14ac:dyDescent="0.25">
      <c r="A278" s="95" t="s">
        <v>841</v>
      </c>
      <c r="B278" s="95" t="s">
        <v>842</v>
      </c>
      <c r="C278" s="95" t="s">
        <v>90</v>
      </c>
      <c r="D278" s="95" t="s">
        <v>301</v>
      </c>
      <c r="E278" s="95"/>
    </row>
    <row r="279" spans="1:5" x14ac:dyDescent="0.25">
      <c r="A279" s="95" t="s">
        <v>843</v>
      </c>
      <c r="B279" s="95" t="s">
        <v>842</v>
      </c>
      <c r="C279" s="95" t="s">
        <v>37</v>
      </c>
      <c r="D279" s="95" t="s">
        <v>301</v>
      </c>
      <c r="E279" s="95"/>
    </row>
    <row r="280" spans="1:5" x14ac:dyDescent="0.25">
      <c r="A280" s="95" t="s">
        <v>844</v>
      </c>
      <c r="B280" s="95" t="s">
        <v>845</v>
      </c>
      <c r="C280" s="95" t="s">
        <v>64</v>
      </c>
      <c r="D280" s="95" t="s">
        <v>302</v>
      </c>
      <c r="E280" s="95"/>
    </row>
    <row r="281" spans="1:5" x14ac:dyDescent="0.25">
      <c r="A281" s="95" t="s">
        <v>846</v>
      </c>
      <c r="B281" s="95" t="s">
        <v>847</v>
      </c>
      <c r="C281" s="95" t="s">
        <v>64</v>
      </c>
      <c r="D281" s="95" t="s">
        <v>302</v>
      </c>
      <c r="E281" s="95"/>
    </row>
    <row r="282" spans="1:5" x14ac:dyDescent="0.25">
      <c r="A282" s="95" t="s">
        <v>848</v>
      </c>
      <c r="B282" s="95" t="s">
        <v>849</v>
      </c>
      <c r="C282" s="95" t="s">
        <v>64</v>
      </c>
      <c r="D282" s="95" t="s">
        <v>302</v>
      </c>
      <c r="E282" s="95"/>
    </row>
    <row r="283" spans="1:5" x14ac:dyDescent="0.25">
      <c r="A283" s="95" t="s">
        <v>850</v>
      </c>
      <c r="B283" s="95" t="s">
        <v>851</v>
      </c>
      <c r="C283" s="95" t="s">
        <v>64</v>
      </c>
      <c r="D283" s="95" t="s">
        <v>302</v>
      </c>
      <c r="E283" s="95"/>
    </row>
    <row r="284" spans="1:5" x14ac:dyDescent="0.25">
      <c r="A284" s="95" t="s">
        <v>852</v>
      </c>
      <c r="B284" s="95" t="s">
        <v>853</v>
      </c>
      <c r="C284" s="95" t="s">
        <v>64</v>
      </c>
      <c r="D284" s="95" t="s">
        <v>302</v>
      </c>
      <c r="E284" s="95"/>
    </row>
    <row r="285" spans="1:5" x14ac:dyDescent="0.25">
      <c r="A285" s="95" t="s">
        <v>854</v>
      </c>
      <c r="B285" s="95" t="s">
        <v>855</v>
      </c>
      <c r="C285" s="95" t="s">
        <v>64</v>
      </c>
      <c r="D285" s="95" t="s">
        <v>302</v>
      </c>
      <c r="E285" s="95"/>
    </row>
    <row r="286" spans="1:5" x14ac:dyDescent="0.25">
      <c r="A286" s="95" t="s">
        <v>856</v>
      </c>
      <c r="B286" s="95" t="s">
        <v>845</v>
      </c>
      <c r="C286" s="95" t="s">
        <v>60</v>
      </c>
      <c r="D286" s="95" t="s">
        <v>302</v>
      </c>
      <c r="E286" s="95"/>
    </row>
    <row r="287" spans="1:5" x14ac:dyDescent="0.25">
      <c r="A287" s="95" t="s">
        <v>857</v>
      </c>
      <c r="B287" s="95" t="s">
        <v>847</v>
      </c>
      <c r="C287" s="95" t="s">
        <v>60</v>
      </c>
      <c r="D287" s="95" t="s">
        <v>302</v>
      </c>
      <c r="E287" s="95"/>
    </row>
    <row r="288" spans="1:5" x14ac:dyDescent="0.25">
      <c r="A288" s="95" t="s">
        <v>858</v>
      </c>
      <c r="B288" s="95" t="s">
        <v>849</v>
      </c>
      <c r="C288" s="95" t="s">
        <v>60</v>
      </c>
      <c r="D288" s="95" t="s">
        <v>302</v>
      </c>
      <c r="E288" s="95"/>
    </row>
    <row r="289" spans="1:5" x14ac:dyDescent="0.25">
      <c r="A289" s="95" t="s">
        <v>859</v>
      </c>
      <c r="B289" s="95" t="s">
        <v>851</v>
      </c>
      <c r="C289" s="95" t="s">
        <v>60</v>
      </c>
      <c r="D289" s="95" t="s">
        <v>302</v>
      </c>
      <c r="E289" s="95"/>
    </row>
    <row r="290" spans="1:5" x14ac:dyDescent="0.25">
      <c r="A290" s="95" t="s">
        <v>860</v>
      </c>
      <c r="B290" s="95" t="s">
        <v>853</v>
      </c>
      <c r="C290" s="95" t="s">
        <v>60</v>
      </c>
      <c r="D290" s="95" t="s">
        <v>302</v>
      </c>
      <c r="E290" s="95"/>
    </row>
    <row r="291" spans="1:5" x14ac:dyDescent="0.25">
      <c r="A291" s="95" t="s">
        <v>861</v>
      </c>
      <c r="B291" s="95" t="s">
        <v>855</v>
      </c>
      <c r="C291" s="95" t="s">
        <v>60</v>
      </c>
      <c r="D291" s="95" t="s">
        <v>302</v>
      </c>
      <c r="E291" s="95"/>
    </row>
    <row r="292" spans="1:5" x14ac:dyDescent="0.25">
      <c r="A292" s="95" t="s">
        <v>862</v>
      </c>
      <c r="B292" s="95" t="s">
        <v>845</v>
      </c>
      <c r="C292" s="95" t="s">
        <v>545</v>
      </c>
      <c r="D292" s="95" t="s">
        <v>302</v>
      </c>
      <c r="E292" s="95"/>
    </row>
    <row r="293" spans="1:5" x14ac:dyDescent="0.25">
      <c r="A293" s="95" t="s">
        <v>863</v>
      </c>
      <c r="B293" s="95" t="s">
        <v>847</v>
      </c>
      <c r="C293" s="95" t="s">
        <v>545</v>
      </c>
      <c r="D293" s="95" t="s">
        <v>302</v>
      </c>
      <c r="E293" s="95"/>
    </row>
    <row r="294" spans="1:5" x14ac:dyDescent="0.25">
      <c r="A294" s="95" t="s">
        <v>864</v>
      </c>
      <c r="B294" s="95" t="s">
        <v>849</v>
      </c>
      <c r="C294" s="95" t="s">
        <v>545</v>
      </c>
      <c r="D294" s="95" t="s">
        <v>302</v>
      </c>
      <c r="E294" s="95"/>
    </row>
    <row r="295" spans="1:5" x14ac:dyDescent="0.25">
      <c r="A295" s="95" t="s">
        <v>865</v>
      </c>
      <c r="B295" s="95" t="s">
        <v>851</v>
      </c>
      <c r="C295" s="95" t="s">
        <v>545</v>
      </c>
      <c r="D295" s="95" t="s">
        <v>302</v>
      </c>
      <c r="E295" s="95"/>
    </row>
    <row r="296" spans="1:5" x14ac:dyDescent="0.25">
      <c r="A296" s="95" t="s">
        <v>866</v>
      </c>
      <c r="B296" s="95" t="s">
        <v>853</v>
      </c>
      <c r="C296" s="95" t="s">
        <v>545</v>
      </c>
      <c r="D296" s="95" t="s">
        <v>302</v>
      </c>
      <c r="E296" s="95"/>
    </row>
    <row r="297" spans="1:5" x14ac:dyDescent="0.25">
      <c r="A297" s="95" t="s">
        <v>867</v>
      </c>
      <c r="B297" s="95" t="s">
        <v>855</v>
      </c>
      <c r="C297" s="95" t="s">
        <v>545</v>
      </c>
      <c r="D297" s="95" t="s">
        <v>302</v>
      </c>
      <c r="E297" s="95"/>
    </row>
    <row r="298" spans="1:5" x14ac:dyDescent="0.25">
      <c r="A298" s="95" t="s">
        <v>868</v>
      </c>
      <c r="B298" s="95" t="s">
        <v>869</v>
      </c>
      <c r="C298" s="95" t="s">
        <v>37</v>
      </c>
      <c r="D298" s="95" t="s">
        <v>302</v>
      </c>
      <c r="E298" s="95"/>
    </row>
    <row r="299" spans="1:5" x14ac:dyDescent="0.25">
      <c r="A299" s="95" t="s">
        <v>870</v>
      </c>
      <c r="B299" s="95" t="s">
        <v>855</v>
      </c>
      <c r="C299" s="95" t="s">
        <v>64</v>
      </c>
      <c r="D299" s="95" t="s">
        <v>302</v>
      </c>
      <c r="E299" s="95"/>
    </row>
    <row r="300" spans="1:5" x14ac:dyDescent="0.25">
      <c r="A300" s="95" t="s">
        <v>871</v>
      </c>
      <c r="B300" s="95" t="s">
        <v>855</v>
      </c>
      <c r="C300" s="95" t="s">
        <v>60</v>
      </c>
      <c r="D300" s="95" t="s">
        <v>302</v>
      </c>
      <c r="E300" s="95"/>
    </row>
    <row r="301" spans="1:5" x14ac:dyDescent="0.25">
      <c r="A301" s="95" t="s">
        <v>872</v>
      </c>
      <c r="B301" s="95" t="s">
        <v>855</v>
      </c>
      <c r="C301" s="95" t="s">
        <v>37</v>
      </c>
      <c r="D301" s="95" t="s">
        <v>302</v>
      </c>
      <c r="E301" s="95"/>
    </row>
    <row r="302" spans="1:5" x14ac:dyDescent="0.25">
      <c r="A302" s="95" t="s">
        <v>873</v>
      </c>
      <c r="B302" s="95" t="s">
        <v>874</v>
      </c>
      <c r="C302" s="95" t="s">
        <v>90</v>
      </c>
      <c r="D302" s="95" t="s">
        <v>302</v>
      </c>
      <c r="E302" s="95"/>
    </row>
    <row r="303" spans="1:5" x14ac:dyDescent="0.25">
      <c r="A303" s="95" t="s">
        <v>875</v>
      </c>
      <c r="B303" s="95" t="s">
        <v>874</v>
      </c>
      <c r="C303" s="95" t="s">
        <v>37</v>
      </c>
      <c r="D303" s="95" t="s">
        <v>302</v>
      </c>
      <c r="E303" s="95"/>
    </row>
    <row r="304" spans="1:5" x14ac:dyDescent="0.25">
      <c r="A304" s="95" t="s">
        <v>876</v>
      </c>
      <c r="B304" s="95" t="s">
        <v>877</v>
      </c>
      <c r="C304" s="95" t="s">
        <v>60</v>
      </c>
      <c r="D304" s="95" t="s">
        <v>302</v>
      </c>
      <c r="E304" s="95"/>
    </row>
    <row r="305" spans="1:5" x14ac:dyDescent="0.25">
      <c r="A305" s="95" t="s">
        <v>878</v>
      </c>
      <c r="B305" s="95" t="s">
        <v>879</v>
      </c>
      <c r="C305" s="95" t="s">
        <v>60</v>
      </c>
      <c r="D305" s="95" t="s">
        <v>302</v>
      </c>
      <c r="E305" s="95"/>
    </row>
    <row r="306" spans="1:5" x14ac:dyDescent="0.25">
      <c r="A306" s="95" t="s">
        <v>880</v>
      </c>
      <c r="B306" s="95" t="s">
        <v>881</v>
      </c>
      <c r="C306" s="95" t="s">
        <v>60</v>
      </c>
      <c r="D306" s="95" t="s">
        <v>302</v>
      </c>
      <c r="E306" s="95"/>
    </row>
    <row r="307" spans="1:5" x14ac:dyDescent="0.25">
      <c r="A307" s="95" t="s">
        <v>882</v>
      </c>
      <c r="B307" s="95" t="s">
        <v>883</v>
      </c>
      <c r="C307" s="95" t="s">
        <v>60</v>
      </c>
      <c r="D307" s="95" t="s">
        <v>302</v>
      </c>
      <c r="E307" s="95"/>
    </row>
    <row r="308" spans="1:5" x14ac:dyDescent="0.25">
      <c r="A308" s="95" t="s">
        <v>884</v>
      </c>
      <c r="B308" s="95" t="s">
        <v>885</v>
      </c>
      <c r="C308" s="95" t="s">
        <v>60</v>
      </c>
      <c r="D308" s="95" t="s">
        <v>302</v>
      </c>
      <c r="E308" s="95"/>
    </row>
    <row r="309" spans="1:5" x14ac:dyDescent="0.25">
      <c r="A309" s="95" t="s">
        <v>886</v>
      </c>
      <c r="B309" s="95" t="s">
        <v>887</v>
      </c>
      <c r="C309" s="95" t="s">
        <v>60</v>
      </c>
      <c r="D309" s="95" t="s">
        <v>302</v>
      </c>
      <c r="E309" s="95"/>
    </row>
    <row r="310" spans="1:5" x14ac:dyDescent="0.25">
      <c r="A310" s="95" t="s">
        <v>888</v>
      </c>
      <c r="B310" s="95" t="s">
        <v>889</v>
      </c>
      <c r="C310" s="95" t="s">
        <v>60</v>
      </c>
      <c r="D310" s="95" t="s">
        <v>302</v>
      </c>
      <c r="E310" s="95"/>
    </row>
    <row r="311" spans="1:5" x14ac:dyDescent="0.25">
      <c r="A311" s="95" t="s">
        <v>890</v>
      </c>
      <c r="B311" s="95" t="s">
        <v>891</v>
      </c>
      <c r="C311" s="95" t="s">
        <v>60</v>
      </c>
      <c r="D311" s="95" t="s">
        <v>302</v>
      </c>
      <c r="E311" s="95"/>
    </row>
    <row r="312" spans="1:5" x14ac:dyDescent="0.25">
      <c r="A312" s="95" t="s">
        <v>892</v>
      </c>
      <c r="B312" s="95" t="s">
        <v>893</v>
      </c>
      <c r="C312" s="95" t="s">
        <v>60</v>
      </c>
      <c r="D312" s="95" t="s">
        <v>302</v>
      </c>
      <c r="E312" s="95"/>
    </row>
    <row r="313" spans="1:5" x14ac:dyDescent="0.25">
      <c r="A313" s="95" t="s">
        <v>894</v>
      </c>
      <c r="B313" s="95" t="s">
        <v>895</v>
      </c>
      <c r="C313" s="95" t="s">
        <v>60</v>
      </c>
      <c r="D313" s="95" t="s">
        <v>302</v>
      </c>
      <c r="E313" s="95"/>
    </row>
    <row r="314" spans="1:5" x14ac:dyDescent="0.25">
      <c r="A314" s="95" t="s">
        <v>896</v>
      </c>
      <c r="B314" s="95" t="s">
        <v>897</v>
      </c>
      <c r="C314" s="95" t="s">
        <v>60</v>
      </c>
      <c r="D314" s="95" t="s">
        <v>302</v>
      </c>
      <c r="E314" s="95"/>
    </row>
    <row r="315" spans="1:5" x14ac:dyDescent="0.25">
      <c r="A315" s="95" t="s">
        <v>898</v>
      </c>
      <c r="B315" s="95" t="s">
        <v>877</v>
      </c>
      <c r="C315" s="95" t="s">
        <v>64</v>
      </c>
      <c r="D315" s="95" t="s">
        <v>302</v>
      </c>
      <c r="E315" s="95"/>
    </row>
    <row r="316" spans="1:5" x14ac:dyDescent="0.25">
      <c r="A316" s="95" t="s">
        <v>899</v>
      </c>
      <c r="B316" s="95" t="s">
        <v>879</v>
      </c>
      <c r="C316" s="95" t="s">
        <v>64</v>
      </c>
      <c r="D316" s="95" t="s">
        <v>302</v>
      </c>
      <c r="E316" s="95"/>
    </row>
    <row r="317" spans="1:5" x14ac:dyDescent="0.25">
      <c r="A317" s="95" t="s">
        <v>900</v>
      </c>
      <c r="B317" s="95" t="s">
        <v>881</v>
      </c>
      <c r="C317" s="95" t="s">
        <v>64</v>
      </c>
      <c r="D317" s="95" t="s">
        <v>302</v>
      </c>
      <c r="E317" s="95"/>
    </row>
    <row r="318" spans="1:5" x14ac:dyDescent="0.25">
      <c r="A318" s="95" t="s">
        <v>901</v>
      </c>
      <c r="B318" s="95" t="s">
        <v>883</v>
      </c>
      <c r="C318" s="95" t="s">
        <v>64</v>
      </c>
      <c r="D318" s="95" t="s">
        <v>302</v>
      </c>
      <c r="E318" s="95"/>
    </row>
    <row r="319" spans="1:5" x14ac:dyDescent="0.25">
      <c r="A319" s="95" t="s">
        <v>902</v>
      </c>
      <c r="B319" s="95" t="s">
        <v>885</v>
      </c>
      <c r="C319" s="95" t="s">
        <v>64</v>
      </c>
      <c r="D319" s="95" t="s">
        <v>302</v>
      </c>
      <c r="E319" s="95"/>
    </row>
    <row r="320" spans="1:5" x14ac:dyDescent="0.25">
      <c r="A320" s="95" t="s">
        <v>903</v>
      </c>
      <c r="B320" s="95" t="s">
        <v>887</v>
      </c>
      <c r="C320" s="95" t="s">
        <v>64</v>
      </c>
      <c r="D320" s="95" t="s">
        <v>302</v>
      </c>
      <c r="E320" s="95"/>
    </row>
    <row r="321" spans="1:5" x14ac:dyDescent="0.25">
      <c r="A321" s="95" t="s">
        <v>904</v>
      </c>
      <c r="B321" s="95" t="s">
        <v>889</v>
      </c>
      <c r="C321" s="95" t="s">
        <v>64</v>
      </c>
      <c r="D321" s="95" t="s">
        <v>302</v>
      </c>
      <c r="E321" s="95"/>
    </row>
    <row r="322" spans="1:5" x14ac:dyDescent="0.25">
      <c r="A322" s="95" t="s">
        <v>905</v>
      </c>
      <c r="B322" s="95" t="s">
        <v>891</v>
      </c>
      <c r="C322" s="95" t="s">
        <v>64</v>
      </c>
      <c r="D322" s="95" t="s">
        <v>302</v>
      </c>
      <c r="E322" s="95"/>
    </row>
    <row r="323" spans="1:5" x14ac:dyDescent="0.25">
      <c r="A323" s="95" t="s">
        <v>906</v>
      </c>
      <c r="B323" s="95" t="s">
        <v>893</v>
      </c>
      <c r="C323" s="95" t="s">
        <v>64</v>
      </c>
      <c r="D323" s="95" t="s">
        <v>302</v>
      </c>
      <c r="E323" s="95"/>
    </row>
    <row r="324" spans="1:5" x14ac:dyDescent="0.25">
      <c r="A324" s="95" t="s">
        <v>907</v>
      </c>
      <c r="B324" s="95" t="s">
        <v>895</v>
      </c>
      <c r="C324" s="95" t="s">
        <v>64</v>
      </c>
      <c r="D324" s="95" t="s">
        <v>302</v>
      </c>
      <c r="E324" s="95"/>
    </row>
    <row r="325" spans="1:5" x14ac:dyDescent="0.25">
      <c r="A325" s="95" t="s">
        <v>908</v>
      </c>
      <c r="B325" s="95" t="s">
        <v>897</v>
      </c>
      <c r="C325" s="95" t="s">
        <v>64</v>
      </c>
      <c r="D325" s="95" t="s">
        <v>302</v>
      </c>
      <c r="E325" s="95"/>
    </row>
    <row r="326" spans="1:5" x14ac:dyDescent="0.25">
      <c r="A326" s="95" t="s">
        <v>909</v>
      </c>
      <c r="B326" s="95" t="s">
        <v>877</v>
      </c>
      <c r="C326" s="95" t="s">
        <v>545</v>
      </c>
      <c r="D326" s="95" t="s">
        <v>302</v>
      </c>
      <c r="E326" s="95"/>
    </row>
    <row r="327" spans="1:5" x14ac:dyDescent="0.25">
      <c r="A327" s="95" t="s">
        <v>910</v>
      </c>
      <c r="B327" s="95" t="s">
        <v>879</v>
      </c>
      <c r="C327" s="95" t="s">
        <v>545</v>
      </c>
      <c r="D327" s="95" t="s">
        <v>302</v>
      </c>
      <c r="E327" s="95"/>
    </row>
    <row r="328" spans="1:5" x14ac:dyDescent="0.25">
      <c r="A328" s="95" t="s">
        <v>911</v>
      </c>
      <c r="B328" s="95" t="s">
        <v>881</v>
      </c>
      <c r="C328" s="95" t="s">
        <v>545</v>
      </c>
      <c r="D328" s="95" t="s">
        <v>302</v>
      </c>
      <c r="E328" s="95"/>
    </row>
    <row r="329" spans="1:5" x14ac:dyDescent="0.25">
      <c r="A329" s="95" t="s">
        <v>912</v>
      </c>
      <c r="B329" s="95" t="s">
        <v>883</v>
      </c>
      <c r="C329" s="95" t="s">
        <v>545</v>
      </c>
      <c r="D329" s="95" t="s">
        <v>302</v>
      </c>
      <c r="E329" s="95"/>
    </row>
    <row r="330" spans="1:5" x14ac:dyDescent="0.25">
      <c r="A330" s="95" t="s">
        <v>913</v>
      </c>
      <c r="B330" s="95" t="s">
        <v>885</v>
      </c>
      <c r="C330" s="95" t="s">
        <v>545</v>
      </c>
      <c r="D330" s="95" t="s">
        <v>302</v>
      </c>
      <c r="E330" s="95"/>
    </row>
    <row r="331" spans="1:5" x14ac:dyDescent="0.25">
      <c r="A331" s="95" t="s">
        <v>914</v>
      </c>
      <c r="B331" s="95" t="s">
        <v>887</v>
      </c>
      <c r="C331" s="95" t="s">
        <v>545</v>
      </c>
      <c r="D331" s="95" t="s">
        <v>302</v>
      </c>
      <c r="E331" s="95"/>
    </row>
    <row r="332" spans="1:5" x14ac:dyDescent="0.25">
      <c r="A332" s="95" t="s">
        <v>915</v>
      </c>
      <c r="B332" s="95" t="s">
        <v>889</v>
      </c>
      <c r="C332" s="95" t="s">
        <v>545</v>
      </c>
      <c r="D332" s="95" t="s">
        <v>302</v>
      </c>
      <c r="E332" s="95"/>
    </row>
    <row r="333" spans="1:5" x14ac:dyDescent="0.25">
      <c r="A333" s="95" t="s">
        <v>916</v>
      </c>
      <c r="B333" s="95" t="s">
        <v>891</v>
      </c>
      <c r="C333" s="95" t="s">
        <v>545</v>
      </c>
      <c r="D333" s="95" t="s">
        <v>302</v>
      </c>
      <c r="E333" s="95"/>
    </row>
    <row r="334" spans="1:5" x14ac:dyDescent="0.25">
      <c r="A334" s="95" t="s">
        <v>917</v>
      </c>
      <c r="B334" s="95" t="s">
        <v>893</v>
      </c>
      <c r="C334" s="95" t="s">
        <v>545</v>
      </c>
      <c r="D334" s="95" t="s">
        <v>302</v>
      </c>
      <c r="E334" s="95"/>
    </row>
    <row r="335" spans="1:5" x14ac:dyDescent="0.25">
      <c r="A335" s="95" t="s">
        <v>918</v>
      </c>
      <c r="B335" s="95" t="s">
        <v>895</v>
      </c>
      <c r="C335" s="95" t="s">
        <v>545</v>
      </c>
      <c r="D335" s="95" t="s">
        <v>302</v>
      </c>
      <c r="E335" s="95"/>
    </row>
    <row r="336" spans="1:5" x14ac:dyDescent="0.25">
      <c r="A336" s="95" t="s">
        <v>919</v>
      </c>
      <c r="B336" s="95" t="s">
        <v>897</v>
      </c>
      <c r="C336" s="95" t="s">
        <v>545</v>
      </c>
      <c r="D336" s="95" t="s">
        <v>302</v>
      </c>
      <c r="E336" s="95"/>
    </row>
    <row r="337" spans="1:5" x14ac:dyDescent="0.25">
      <c r="A337" s="95" t="s">
        <v>920</v>
      </c>
      <c r="B337" s="95" t="s">
        <v>877</v>
      </c>
      <c r="C337" s="95" t="s">
        <v>37</v>
      </c>
      <c r="D337" s="95" t="s">
        <v>302</v>
      </c>
      <c r="E337" s="95"/>
    </row>
    <row r="338" spans="1:5" x14ac:dyDescent="0.25">
      <c r="A338" s="95" t="s">
        <v>921</v>
      </c>
      <c r="B338" s="95" t="s">
        <v>879</v>
      </c>
      <c r="C338" s="95" t="s">
        <v>37</v>
      </c>
      <c r="D338" s="95" t="s">
        <v>302</v>
      </c>
      <c r="E338" s="95"/>
    </row>
    <row r="339" spans="1:5" x14ac:dyDescent="0.25">
      <c r="A339" s="95" t="s">
        <v>922</v>
      </c>
      <c r="B339" s="95" t="s">
        <v>881</v>
      </c>
      <c r="C339" s="95" t="s">
        <v>37</v>
      </c>
      <c r="D339" s="95" t="s">
        <v>302</v>
      </c>
      <c r="E339" s="95"/>
    </row>
    <row r="340" spans="1:5" x14ac:dyDescent="0.25">
      <c r="A340" s="95" t="s">
        <v>923</v>
      </c>
      <c r="B340" s="95" t="s">
        <v>883</v>
      </c>
      <c r="C340" s="95" t="s">
        <v>37</v>
      </c>
      <c r="D340" s="95" t="s">
        <v>302</v>
      </c>
      <c r="E340" s="95"/>
    </row>
    <row r="341" spans="1:5" x14ac:dyDescent="0.25">
      <c r="A341" s="95" t="s">
        <v>924</v>
      </c>
      <c r="B341" s="95" t="s">
        <v>885</v>
      </c>
      <c r="C341" s="95" t="s">
        <v>37</v>
      </c>
      <c r="D341" s="95" t="s">
        <v>302</v>
      </c>
      <c r="E341" s="95"/>
    </row>
    <row r="342" spans="1:5" x14ac:dyDescent="0.25">
      <c r="A342" s="95" t="s">
        <v>925</v>
      </c>
      <c r="B342" s="95" t="s">
        <v>887</v>
      </c>
      <c r="C342" s="95" t="s">
        <v>37</v>
      </c>
      <c r="D342" s="95" t="s">
        <v>302</v>
      </c>
      <c r="E342" s="95"/>
    </row>
    <row r="343" spans="1:5" x14ac:dyDescent="0.25">
      <c r="A343" s="95" t="s">
        <v>926</v>
      </c>
      <c r="B343" s="95" t="s">
        <v>889</v>
      </c>
      <c r="C343" s="95" t="s">
        <v>37</v>
      </c>
      <c r="D343" s="95" t="s">
        <v>302</v>
      </c>
      <c r="E343" s="95"/>
    </row>
    <row r="344" spans="1:5" x14ac:dyDescent="0.25">
      <c r="A344" s="95" t="s">
        <v>927</v>
      </c>
      <c r="B344" s="95" t="s">
        <v>891</v>
      </c>
      <c r="C344" s="95" t="s">
        <v>37</v>
      </c>
      <c r="D344" s="95" t="s">
        <v>302</v>
      </c>
      <c r="E344" s="95"/>
    </row>
    <row r="345" spans="1:5" x14ac:dyDescent="0.25">
      <c r="A345" s="95" t="s">
        <v>928</v>
      </c>
      <c r="B345" s="95" t="s">
        <v>893</v>
      </c>
      <c r="C345" s="95" t="s">
        <v>37</v>
      </c>
      <c r="D345" s="95" t="s">
        <v>302</v>
      </c>
      <c r="E345" s="95"/>
    </row>
    <row r="346" spans="1:5" x14ac:dyDescent="0.25">
      <c r="A346" s="95" t="s">
        <v>929</v>
      </c>
      <c r="B346" s="95" t="s">
        <v>895</v>
      </c>
      <c r="C346" s="95" t="s">
        <v>37</v>
      </c>
      <c r="D346" s="95" t="s">
        <v>302</v>
      </c>
      <c r="E346" s="95"/>
    </row>
    <row r="347" spans="1:5" x14ac:dyDescent="0.25">
      <c r="A347" s="95" t="s">
        <v>930</v>
      </c>
      <c r="B347" s="95" t="s">
        <v>897</v>
      </c>
      <c r="C347" s="95" t="s">
        <v>37</v>
      </c>
      <c r="D347" s="95" t="s">
        <v>302</v>
      </c>
      <c r="E347" s="95"/>
    </row>
    <row r="348" spans="1:5" x14ac:dyDescent="0.25">
      <c r="A348" s="95" t="s">
        <v>931</v>
      </c>
      <c r="B348" s="95" t="s">
        <v>932</v>
      </c>
      <c r="C348" s="95" t="s">
        <v>90</v>
      </c>
      <c r="D348" s="95" t="s">
        <v>302</v>
      </c>
      <c r="E348" s="95"/>
    </row>
    <row r="349" spans="1:5" x14ac:dyDescent="0.25">
      <c r="A349" s="95" t="s">
        <v>933</v>
      </c>
      <c r="B349" s="95" t="s">
        <v>932</v>
      </c>
      <c r="C349" s="95" t="s">
        <v>60</v>
      </c>
      <c r="D349" s="95" t="s">
        <v>302</v>
      </c>
      <c r="E349" s="95"/>
    </row>
    <row r="350" spans="1:5" x14ac:dyDescent="0.25">
      <c r="A350" s="95" t="s">
        <v>934</v>
      </c>
      <c r="B350" s="95" t="s">
        <v>935</v>
      </c>
      <c r="C350" s="95" t="s">
        <v>90</v>
      </c>
      <c r="D350" s="95" t="s">
        <v>302</v>
      </c>
      <c r="E350" s="95"/>
    </row>
    <row r="351" spans="1:5" x14ac:dyDescent="0.25">
      <c r="A351" s="95" t="s">
        <v>936</v>
      </c>
      <c r="B351" s="95" t="s">
        <v>935</v>
      </c>
      <c r="C351" s="95" t="s">
        <v>37</v>
      </c>
      <c r="D351" s="95" t="s">
        <v>302</v>
      </c>
      <c r="E351" s="95"/>
    </row>
    <row r="352" spans="1:5" x14ac:dyDescent="0.25">
      <c r="A352" s="95" t="s">
        <v>78</v>
      </c>
      <c r="B352" s="95" t="s">
        <v>79</v>
      </c>
      <c r="C352" s="95" t="s">
        <v>64</v>
      </c>
      <c r="D352" s="95" t="s">
        <v>302</v>
      </c>
      <c r="E352" s="95"/>
    </row>
    <row r="353" spans="1:5" x14ac:dyDescent="0.25">
      <c r="A353" s="95" t="s">
        <v>937</v>
      </c>
      <c r="B353" s="95" t="s">
        <v>938</v>
      </c>
      <c r="C353" s="95" t="s">
        <v>64</v>
      </c>
      <c r="D353" s="95" t="s">
        <v>302</v>
      </c>
      <c r="E353" s="95"/>
    </row>
    <row r="354" spans="1:5" x14ac:dyDescent="0.25">
      <c r="A354" s="95" t="s">
        <v>939</v>
      </c>
      <c r="B354" s="95" t="s">
        <v>940</v>
      </c>
      <c r="C354" s="95" t="s">
        <v>64</v>
      </c>
      <c r="D354" s="95" t="s">
        <v>302</v>
      </c>
      <c r="E354" s="95"/>
    </row>
    <row r="355" spans="1:5" x14ac:dyDescent="0.25">
      <c r="A355" s="95" t="s">
        <v>941</v>
      </c>
      <c r="B355" s="95" t="s">
        <v>942</v>
      </c>
      <c r="C355" s="95" t="s">
        <v>64</v>
      </c>
      <c r="D355" s="95" t="s">
        <v>302</v>
      </c>
      <c r="E355" s="95"/>
    </row>
    <row r="356" spans="1:5" x14ac:dyDescent="0.25">
      <c r="A356" s="95" t="s">
        <v>81</v>
      </c>
      <c r="B356" s="95" t="s">
        <v>943</v>
      </c>
      <c r="C356" s="95" t="s">
        <v>64</v>
      </c>
      <c r="D356" s="95" t="s">
        <v>302</v>
      </c>
      <c r="E356" s="95"/>
    </row>
    <row r="357" spans="1:5" x14ac:dyDescent="0.25">
      <c r="A357" s="95" t="s">
        <v>944</v>
      </c>
      <c r="B357" s="95" t="s">
        <v>945</v>
      </c>
      <c r="C357" s="95" t="s">
        <v>64</v>
      </c>
      <c r="D357" s="95" t="s">
        <v>302</v>
      </c>
      <c r="E357" s="95"/>
    </row>
    <row r="358" spans="1:5" x14ac:dyDescent="0.25">
      <c r="A358" s="95" t="s">
        <v>946</v>
      </c>
      <c r="B358" s="95" t="s">
        <v>947</v>
      </c>
      <c r="C358" s="95" t="s">
        <v>64</v>
      </c>
      <c r="D358" s="95" t="s">
        <v>302</v>
      </c>
      <c r="E358" s="95"/>
    </row>
    <row r="359" spans="1:5" x14ac:dyDescent="0.25">
      <c r="A359" s="95" t="s">
        <v>948</v>
      </c>
      <c r="B359" s="95" t="s">
        <v>949</v>
      </c>
      <c r="C359" s="95" t="s">
        <v>64</v>
      </c>
      <c r="D359" s="95" t="s">
        <v>302</v>
      </c>
      <c r="E359" s="95"/>
    </row>
    <row r="360" spans="1:5" x14ac:dyDescent="0.25">
      <c r="A360" s="95" t="s">
        <v>950</v>
      </c>
      <c r="B360" s="95" t="s">
        <v>951</v>
      </c>
      <c r="C360" s="95" t="s">
        <v>64</v>
      </c>
      <c r="D360" s="95" t="s">
        <v>302</v>
      </c>
      <c r="E360" s="95"/>
    </row>
    <row r="361" spans="1:5" x14ac:dyDescent="0.25">
      <c r="A361" s="95" t="s">
        <v>952</v>
      </c>
      <c r="B361" s="95" t="s">
        <v>953</v>
      </c>
      <c r="C361" s="95" t="s">
        <v>64</v>
      </c>
      <c r="D361" s="95" t="s">
        <v>302</v>
      </c>
      <c r="E361" s="95"/>
    </row>
    <row r="362" spans="1:5" x14ac:dyDescent="0.25">
      <c r="A362" s="95" t="s">
        <v>954</v>
      </c>
      <c r="B362" s="95" t="s">
        <v>955</v>
      </c>
      <c r="C362" s="95" t="s">
        <v>64</v>
      </c>
      <c r="D362" s="95" t="s">
        <v>302</v>
      </c>
      <c r="E362" s="95"/>
    </row>
    <row r="363" spans="1:5" x14ac:dyDescent="0.25">
      <c r="A363" s="95" t="s">
        <v>956</v>
      </c>
      <c r="B363" s="95" t="s">
        <v>957</v>
      </c>
      <c r="C363" s="95" t="s">
        <v>90</v>
      </c>
      <c r="D363" s="95" t="s">
        <v>302</v>
      </c>
      <c r="E363" s="95"/>
    </row>
    <row r="364" spans="1:5" x14ac:dyDescent="0.25">
      <c r="A364" s="95" t="s">
        <v>958</v>
      </c>
      <c r="B364" s="95" t="s">
        <v>79</v>
      </c>
      <c r="C364" s="95" t="s">
        <v>37</v>
      </c>
      <c r="D364" s="95" t="s">
        <v>302</v>
      </c>
      <c r="E364" s="95"/>
    </row>
    <row r="365" spans="1:5" x14ac:dyDescent="0.25">
      <c r="A365" s="95" t="s">
        <v>959</v>
      </c>
      <c r="B365" s="95" t="s">
        <v>960</v>
      </c>
      <c r="C365" s="95" t="s">
        <v>90</v>
      </c>
      <c r="D365" s="95" t="s">
        <v>302</v>
      </c>
      <c r="E365" s="95"/>
    </row>
    <row r="366" spans="1:5" x14ac:dyDescent="0.25">
      <c r="A366" s="95" t="s">
        <v>961</v>
      </c>
      <c r="B366" s="95" t="s">
        <v>962</v>
      </c>
      <c r="C366" s="95" t="s">
        <v>90</v>
      </c>
      <c r="D366" s="95" t="s">
        <v>302</v>
      </c>
      <c r="E366" s="95"/>
    </row>
    <row r="367" spans="1:5" x14ac:dyDescent="0.25">
      <c r="A367" s="95" t="s">
        <v>963</v>
      </c>
      <c r="B367" s="95" t="s">
        <v>964</v>
      </c>
      <c r="C367" s="95" t="s">
        <v>90</v>
      </c>
      <c r="D367" s="95" t="s">
        <v>302</v>
      </c>
      <c r="E367" s="95"/>
    </row>
    <row r="368" spans="1:5" x14ac:dyDescent="0.25">
      <c r="A368" s="95" t="s">
        <v>965</v>
      </c>
      <c r="B368" s="95" t="s">
        <v>966</v>
      </c>
      <c r="C368" s="95" t="s">
        <v>90</v>
      </c>
      <c r="D368" s="95" t="s">
        <v>302</v>
      </c>
      <c r="E368" s="95"/>
    </row>
    <row r="369" spans="1:5" x14ac:dyDescent="0.25">
      <c r="A369" s="95" t="s">
        <v>967</v>
      </c>
      <c r="B369" s="95" t="s">
        <v>968</v>
      </c>
      <c r="C369" s="95" t="s">
        <v>90</v>
      </c>
      <c r="D369" s="95" t="s">
        <v>302</v>
      </c>
      <c r="E369" s="95"/>
    </row>
    <row r="370" spans="1:5" x14ac:dyDescent="0.25">
      <c r="A370" s="95" t="s">
        <v>969</v>
      </c>
      <c r="B370" s="95" t="s">
        <v>970</v>
      </c>
      <c r="C370" s="95" t="s">
        <v>90</v>
      </c>
      <c r="D370" s="95" t="s">
        <v>302</v>
      </c>
      <c r="E370" s="95"/>
    </row>
    <row r="371" spans="1:5" x14ac:dyDescent="0.25">
      <c r="A371" s="95" t="s">
        <v>971</v>
      </c>
      <c r="B371" s="95" t="s">
        <v>972</v>
      </c>
      <c r="C371" s="95" t="s">
        <v>90</v>
      </c>
      <c r="D371" s="95" t="s">
        <v>302</v>
      </c>
      <c r="E371" s="95"/>
    </row>
    <row r="372" spans="1:5" x14ac:dyDescent="0.25">
      <c r="A372" s="95" t="s">
        <v>973</v>
      </c>
      <c r="B372" s="95" t="s">
        <v>974</v>
      </c>
      <c r="C372" s="95" t="s">
        <v>90</v>
      </c>
      <c r="D372" s="95" t="s">
        <v>302</v>
      </c>
      <c r="E372" s="95"/>
    </row>
    <row r="373" spans="1:5" x14ac:dyDescent="0.25">
      <c r="A373" s="95" t="s">
        <v>975</v>
      </c>
      <c r="B373" s="95" t="s">
        <v>976</v>
      </c>
      <c r="C373" s="95" t="s">
        <v>90</v>
      </c>
      <c r="D373" s="95" t="s">
        <v>302</v>
      </c>
      <c r="E373" s="95"/>
    </row>
    <row r="374" spans="1:5" x14ac:dyDescent="0.25">
      <c r="A374" s="95" t="s">
        <v>977</v>
      </c>
      <c r="B374" s="95" t="s">
        <v>978</v>
      </c>
      <c r="C374" s="95" t="s">
        <v>64</v>
      </c>
      <c r="D374" s="95" t="s">
        <v>302</v>
      </c>
      <c r="E374" s="95"/>
    </row>
    <row r="375" spans="1:5" x14ac:dyDescent="0.25">
      <c r="A375" s="95" t="s">
        <v>979</v>
      </c>
      <c r="B375" s="95" t="s">
        <v>980</v>
      </c>
      <c r="C375" s="95" t="s">
        <v>90</v>
      </c>
      <c r="D375" s="95" t="s">
        <v>302</v>
      </c>
      <c r="E375" s="95"/>
    </row>
    <row r="376" spans="1:5" x14ac:dyDescent="0.25">
      <c r="A376" s="95" t="s">
        <v>981</v>
      </c>
      <c r="B376" s="95" t="s">
        <v>980</v>
      </c>
      <c r="C376" s="95" t="s">
        <v>37</v>
      </c>
      <c r="D376" s="95"/>
      <c r="E376" s="95"/>
    </row>
    <row r="377" spans="1:5" x14ac:dyDescent="0.25">
      <c r="A377" s="95" t="s">
        <v>982</v>
      </c>
      <c r="B377" s="95" t="s">
        <v>983</v>
      </c>
      <c r="C377" s="95" t="s">
        <v>64</v>
      </c>
      <c r="D377" s="95" t="s">
        <v>302</v>
      </c>
      <c r="E377" s="95"/>
    </row>
    <row r="378" spans="1:5" x14ac:dyDescent="0.25">
      <c r="A378" s="95" t="s">
        <v>984</v>
      </c>
      <c r="B378" s="95" t="s">
        <v>985</v>
      </c>
      <c r="C378" s="95" t="s">
        <v>64</v>
      </c>
      <c r="D378" s="95" t="s">
        <v>302</v>
      </c>
      <c r="E378" s="95"/>
    </row>
    <row r="379" spans="1:5" x14ac:dyDescent="0.25">
      <c r="A379" s="95" t="s">
        <v>986</v>
      </c>
      <c r="B379" s="95" t="s">
        <v>987</v>
      </c>
      <c r="C379" s="95" t="s">
        <v>64</v>
      </c>
      <c r="D379" s="95" t="s">
        <v>302</v>
      </c>
      <c r="E379" s="95"/>
    </row>
    <row r="380" spans="1:5" x14ac:dyDescent="0.25">
      <c r="A380" s="95" t="s">
        <v>988</v>
      </c>
      <c r="B380" s="95" t="s">
        <v>989</v>
      </c>
      <c r="C380" s="95" t="s">
        <v>64</v>
      </c>
      <c r="D380" s="95" t="s">
        <v>302</v>
      </c>
      <c r="E380" s="95"/>
    </row>
    <row r="381" spans="1:5" x14ac:dyDescent="0.25">
      <c r="A381" s="95" t="s">
        <v>990</v>
      </c>
      <c r="B381" s="95" t="s">
        <v>991</v>
      </c>
      <c r="C381" s="95" t="s">
        <v>64</v>
      </c>
      <c r="D381" s="95" t="s">
        <v>302</v>
      </c>
      <c r="E381" s="95"/>
    </row>
    <row r="382" spans="1:5" x14ac:dyDescent="0.25">
      <c r="A382" s="95" t="s">
        <v>992</v>
      </c>
      <c r="B382" s="95" t="s">
        <v>993</v>
      </c>
      <c r="C382" s="95" t="s">
        <v>64</v>
      </c>
      <c r="D382" s="95" t="s">
        <v>302</v>
      </c>
      <c r="E382" s="95"/>
    </row>
    <row r="383" spans="1:5" x14ac:dyDescent="0.25">
      <c r="A383" s="95" t="s">
        <v>994</v>
      </c>
      <c r="B383" s="95" t="s">
        <v>995</v>
      </c>
      <c r="C383" s="95" t="s">
        <v>64</v>
      </c>
      <c r="D383" s="95" t="s">
        <v>302</v>
      </c>
      <c r="E383" s="95"/>
    </row>
    <row r="384" spans="1:5" x14ac:dyDescent="0.25">
      <c r="A384" s="95" t="s">
        <v>996</v>
      </c>
      <c r="B384" s="95" t="s">
        <v>997</v>
      </c>
      <c r="C384" s="95" t="s">
        <v>64</v>
      </c>
      <c r="D384" s="95" t="s">
        <v>302</v>
      </c>
      <c r="E384" s="95"/>
    </row>
    <row r="385" spans="1:5" x14ac:dyDescent="0.25">
      <c r="A385" s="95" t="s">
        <v>998</v>
      </c>
      <c r="B385" s="95" t="s">
        <v>999</v>
      </c>
      <c r="C385" s="95" t="s">
        <v>64</v>
      </c>
      <c r="D385" s="95" t="s">
        <v>302</v>
      </c>
      <c r="E385" s="95"/>
    </row>
    <row r="386" spans="1:5" x14ac:dyDescent="0.25">
      <c r="A386" s="95" t="s">
        <v>1000</v>
      </c>
      <c r="B386" s="95" t="s">
        <v>1001</v>
      </c>
      <c r="C386" s="95" t="s">
        <v>64</v>
      </c>
      <c r="D386" s="95" t="s">
        <v>302</v>
      </c>
      <c r="E386" s="95"/>
    </row>
    <row r="387" spans="1:5" x14ac:dyDescent="0.25">
      <c r="A387" s="95" t="s">
        <v>1002</v>
      </c>
      <c r="B387" s="95" t="s">
        <v>1003</v>
      </c>
      <c r="C387" s="95" t="s">
        <v>53</v>
      </c>
      <c r="D387" s="95" t="s">
        <v>302</v>
      </c>
      <c r="E387" s="95"/>
    </row>
    <row r="388" spans="1:5" x14ac:dyDescent="0.25">
      <c r="A388" s="95" t="s">
        <v>1004</v>
      </c>
      <c r="B388" s="95" t="s">
        <v>1005</v>
      </c>
      <c r="C388" s="95" t="s">
        <v>53</v>
      </c>
      <c r="D388" s="95" t="s">
        <v>302</v>
      </c>
      <c r="E388" s="95"/>
    </row>
    <row r="389" spans="1:5" x14ac:dyDescent="0.25">
      <c r="A389" s="95" t="s">
        <v>1006</v>
      </c>
      <c r="B389" s="95" t="s">
        <v>1007</v>
      </c>
      <c r="C389" s="95" t="s">
        <v>53</v>
      </c>
      <c r="D389" s="95" t="s">
        <v>302</v>
      </c>
      <c r="E389" s="95"/>
    </row>
    <row r="390" spans="1:5" x14ac:dyDescent="0.25">
      <c r="A390" s="95" t="s">
        <v>1008</v>
      </c>
      <c r="B390" s="95" t="s">
        <v>1009</v>
      </c>
      <c r="C390" s="95" t="s">
        <v>53</v>
      </c>
      <c r="D390" s="95" t="s">
        <v>302</v>
      </c>
      <c r="E390" s="95"/>
    </row>
    <row r="391" spans="1:5" x14ac:dyDescent="0.25">
      <c r="A391" s="95" t="s">
        <v>1010</v>
      </c>
      <c r="B391" s="95" t="s">
        <v>1011</v>
      </c>
      <c r="C391" s="95" t="s">
        <v>53</v>
      </c>
      <c r="D391" s="95" t="s">
        <v>302</v>
      </c>
      <c r="E391" s="95"/>
    </row>
    <row r="392" spans="1:5" x14ac:dyDescent="0.25">
      <c r="A392" s="95" t="s">
        <v>1012</v>
      </c>
      <c r="B392" s="95" t="s">
        <v>1013</v>
      </c>
      <c r="C392" s="95" t="s">
        <v>90</v>
      </c>
      <c r="D392" s="95" t="s">
        <v>302</v>
      </c>
      <c r="E392" s="95"/>
    </row>
    <row r="393" spans="1:5" x14ac:dyDescent="0.25">
      <c r="A393" s="95" t="s">
        <v>1014</v>
      </c>
      <c r="B393" s="95" t="s">
        <v>1013</v>
      </c>
      <c r="C393" s="95" t="s">
        <v>37</v>
      </c>
      <c r="D393" s="95"/>
      <c r="E393" s="95"/>
    </row>
    <row r="394" spans="1:5" x14ac:dyDescent="0.25">
      <c r="A394" s="95" t="s">
        <v>1015</v>
      </c>
      <c r="B394" s="95" t="s">
        <v>1016</v>
      </c>
      <c r="C394" s="95" t="s">
        <v>53</v>
      </c>
      <c r="D394" s="95" t="s">
        <v>301</v>
      </c>
      <c r="E394" s="95"/>
    </row>
    <row r="395" spans="1:5" x14ac:dyDescent="0.25">
      <c r="A395" s="95" t="s">
        <v>1017</v>
      </c>
      <c r="B395" s="95" t="s">
        <v>1018</v>
      </c>
      <c r="C395" s="95" t="s">
        <v>64</v>
      </c>
      <c r="D395" s="95" t="s">
        <v>302</v>
      </c>
      <c r="E395" s="95"/>
    </row>
    <row r="396" spans="1:5" x14ac:dyDescent="0.25">
      <c r="A396" s="95" t="s">
        <v>1019</v>
      </c>
      <c r="B396" s="95" t="s">
        <v>1016</v>
      </c>
      <c r="C396" s="95" t="s">
        <v>64</v>
      </c>
      <c r="D396" s="95" t="s">
        <v>301</v>
      </c>
      <c r="E396" s="95"/>
    </row>
    <row r="397" spans="1:5" x14ac:dyDescent="0.25">
      <c r="A397" s="95" t="s">
        <v>1020</v>
      </c>
      <c r="B397" s="95" t="s">
        <v>1016</v>
      </c>
      <c r="C397" s="95" t="s">
        <v>37</v>
      </c>
      <c r="D397" s="95" t="s">
        <v>301</v>
      </c>
      <c r="E397" s="95"/>
    </row>
    <row r="398" spans="1:5" x14ac:dyDescent="0.25">
      <c r="A398" s="95" t="s">
        <v>1021</v>
      </c>
      <c r="B398" s="95" t="s">
        <v>1016</v>
      </c>
      <c r="C398" s="95" t="s">
        <v>94</v>
      </c>
      <c r="D398" s="95" t="s">
        <v>301</v>
      </c>
      <c r="E398" s="95"/>
    </row>
    <row r="399" spans="1:5" x14ac:dyDescent="0.25">
      <c r="A399" s="95" t="s">
        <v>1022</v>
      </c>
      <c r="B399" s="95" t="s">
        <v>1023</v>
      </c>
      <c r="C399" s="95" t="s">
        <v>37</v>
      </c>
      <c r="D399" s="95" t="s">
        <v>301</v>
      </c>
      <c r="E399" s="95"/>
    </row>
    <row r="400" spans="1:5" x14ac:dyDescent="0.25">
      <c r="A400" s="95" t="s">
        <v>1024</v>
      </c>
      <c r="B400" s="95" t="s">
        <v>1023</v>
      </c>
      <c r="C400" s="95" t="s">
        <v>545</v>
      </c>
      <c r="D400" s="95" t="s">
        <v>301</v>
      </c>
      <c r="E400" s="95"/>
    </row>
    <row r="401" spans="1:5" x14ac:dyDescent="0.25">
      <c r="A401" s="95" t="s">
        <v>1025</v>
      </c>
      <c r="B401" s="95" t="s">
        <v>1023</v>
      </c>
      <c r="C401" s="95" t="s">
        <v>60</v>
      </c>
      <c r="D401" s="95" t="s">
        <v>301</v>
      </c>
      <c r="E401" s="95"/>
    </row>
    <row r="402" spans="1:5" x14ac:dyDescent="0.25">
      <c r="A402" s="95" t="s">
        <v>1026</v>
      </c>
      <c r="B402" s="95" t="s">
        <v>1027</v>
      </c>
      <c r="C402" s="95" t="s">
        <v>64</v>
      </c>
      <c r="D402" s="95" t="s">
        <v>302</v>
      </c>
      <c r="E402" s="95"/>
    </row>
    <row r="403" spans="1:5" x14ac:dyDescent="0.25">
      <c r="A403" s="95" t="s">
        <v>1028</v>
      </c>
      <c r="B403" s="95" t="s">
        <v>1016</v>
      </c>
      <c r="C403" s="95" t="s">
        <v>60</v>
      </c>
      <c r="D403" s="95" t="s">
        <v>301</v>
      </c>
      <c r="E403" s="95"/>
    </row>
    <row r="404" spans="1:5" x14ac:dyDescent="0.25">
      <c r="A404" s="95" t="s">
        <v>1029</v>
      </c>
      <c r="B404" s="95" t="s">
        <v>1030</v>
      </c>
      <c r="C404" s="95" t="s">
        <v>90</v>
      </c>
      <c r="D404" s="95" t="s">
        <v>301</v>
      </c>
      <c r="E404" s="95"/>
    </row>
    <row r="405" spans="1:5" x14ac:dyDescent="0.25">
      <c r="A405" s="95" t="s">
        <v>1031</v>
      </c>
      <c r="B405" s="95" t="s">
        <v>1030</v>
      </c>
      <c r="C405" s="95" t="s">
        <v>37</v>
      </c>
      <c r="D405" s="95"/>
      <c r="E405" s="95"/>
    </row>
    <row r="406" spans="1:5" x14ac:dyDescent="0.25">
      <c r="A406" s="95" t="s">
        <v>1032</v>
      </c>
      <c r="B406" s="95" t="s">
        <v>1033</v>
      </c>
      <c r="C406" s="95" t="s">
        <v>53</v>
      </c>
      <c r="D406" s="95" t="s">
        <v>302</v>
      </c>
      <c r="E406" s="95"/>
    </row>
    <row r="407" spans="1:5" x14ac:dyDescent="0.25">
      <c r="A407" s="95" t="s">
        <v>1034</v>
      </c>
      <c r="B407" s="95" t="s">
        <v>940</v>
      </c>
      <c r="C407" s="95" t="s">
        <v>64</v>
      </c>
      <c r="D407" s="95" t="s">
        <v>302</v>
      </c>
      <c r="E407" s="95"/>
    </row>
    <row r="408" spans="1:5" x14ac:dyDescent="0.25">
      <c r="A408" s="95" t="s">
        <v>1035</v>
      </c>
      <c r="B408" s="95" t="s">
        <v>1036</v>
      </c>
      <c r="C408" s="95" t="s">
        <v>64</v>
      </c>
      <c r="D408" s="95" t="s">
        <v>302</v>
      </c>
      <c r="E408" s="95"/>
    </row>
    <row r="409" spans="1:5" x14ac:dyDescent="0.25">
      <c r="A409" s="95" t="s">
        <v>1037</v>
      </c>
      <c r="B409" s="95" t="s">
        <v>1038</v>
      </c>
      <c r="C409" s="95" t="s">
        <v>64</v>
      </c>
      <c r="D409" s="95" t="s">
        <v>302</v>
      </c>
      <c r="E409" s="95"/>
    </row>
    <row r="410" spans="1:5" x14ac:dyDescent="0.25">
      <c r="A410" s="95" t="s">
        <v>1039</v>
      </c>
      <c r="B410" s="95" t="s">
        <v>1040</v>
      </c>
      <c r="C410" s="95" t="s">
        <v>64</v>
      </c>
      <c r="D410" s="95" t="s">
        <v>302</v>
      </c>
      <c r="E410" s="95"/>
    </row>
    <row r="411" spans="1:5" x14ac:dyDescent="0.25">
      <c r="A411" s="95" t="s">
        <v>1041</v>
      </c>
      <c r="B411" s="95" t="s">
        <v>1042</v>
      </c>
      <c r="C411" s="95" t="s">
        <v>37</v>
      </c>
      <c r="D411" s="95" t="s">
        <v>301</v>
      </c>
      <c r="E411" s="95"/>
    </row>
    <row r="412" spans="1:5" x14ac:dyDescent="0.25">
      <c r="A412" s="95" t="s">
        <v>1043</v>
      </c>
      <c r="B412" s="95" t="s">
        <v>972</v>
      </c>
      <c r="C412" s="95" t="s">
        <v>90</v>
      </c>
      <c r="D412" s="95" t="s">
        <v>301</v>
      </c>
      <c r="E412" s="95"/>
    </row>
    <row r="413" spans="1:5" x14ac:dyDescent="0.25">
      <c r="A413" s="95" t="s">
        <v>1044</v>
      </c>
      <c r="B413" s="95" t="s">
        <v>1045</v>
      </c>
      <c r="C413" s="95" t="s">
        <v>37</v>
      </c>
      <c r="D413" s="95" t="s">
        <v>301</v>
      </c>
      <c r="E413" s="95"/>
    </row>
    <row r="414" spans="1:5" x14ac:dyDescent="0.25">
      <c r="A414" s="95" t="s">
        <v>1046</v>
      </c>
      <c r="B414" s="95" t="s">
        <v>1047</v>
      </c>
      <c r="C414" s="95" t="s">
        <v>53</v>
      </c>
      <c r="D414" s="95" t="s">
        <v>302</v>
      </c>
      <c r="E414" s="95"/>
    </row>
    <row r="415" spans="1:5" x14ac:dyDescent="0.25">
      <c r="A415" s="95" t="s">
        <v>1048</v>
      </c>
      <c r="B415" s="95" t="s">
        <v>1049</v>
      </c>
      <c r="C415" s="95" t="s">
        <v>64</v>
      </c>
      <c r="D415" s="95" t="s">
        <v>302</v>
      </c>
      <c r="E415" s="95"/>
    </row>
    <row r="416" spans="1:5" x14ac:dyDescent="0.25">
      <c r="A416" s="95" t="s">
        <v>1050</v>
      </c>
      <c r="B416" s="95" t="s">
        <v>1051</v>
      </c>
      <c r="C416" s="95" t="s">
        <v>64</v>
      </c>
      <c r="D416" s="95" t="s">
        <v>302</v>
      </c>
      <c r="E416" s="95"/>
    </row>
    <row r="417" spans="1:5" x14ac:dyDescent="0.25">
      <c r="A417" s="95" t="s">
        <v>1052</v>
      </c>
      <c r="B417" s="95" t="s">
        <v>1053</v>
      </c>
      <c r="C417" s="95" t="s">
        <v>64</v>
      </c>
      <c r="D417" s="95" t="s">
        <v>302</v>
      </c>
      <c r="E417" s="95"/>
    </row>
    <row r="418" spans="1:5" x14ac:dyDescent="0.25">
      <c r="A418" s="95" t="s">
        <v>83</v>
      </c>
      <c r="B418" s="95" t="s">
        <v>84</v>
      </c>
      <c r="C418" s="95" t="s">
        <v>64</v>
      </c>
      <c r="D418" s="95" t="s">
        <v>302</v>
      </c>
      <c r="E418" s="95"/>
    </row>
    <row r="419" spans="1:5" x14ac:dyDescent="0.25">
      <c r="A419" s="95" t="s">
        <v>1054</v>
      </c>
      <c r="B419" s="95" t="s">
        <v>1055</v>
      </c>
      <c r="C419" s="95" t="s">
        <v>64</v>
      </c>
      <c r="D419" s="95" t="s">
        <v>302</v>
      </c>
      <c r="E419" s="95"/>
    </row>
    <row r="420" spans="1:5" x14ac:dyDescent="0.25">
      <c r="A420" s="95" t="s">
        <v>1056</v>
      </c>
      <c r="B420" s="95" t="s">
        <v>1057</v>
      </c>
      <c r="C420" s="95" t="s">
        <v>64</v>
      </c>
      <c r="D420" s="95" t="s">
        <v>302</v>
      </c>
      <c r="E420" s="95"/>
    </row>
    <row r="421" spans="1:5" x14ac:dyDescent="0.25">
      <c r="A421" s="95" t="s">
        <v>1058</v>
      </c>
      <c r="B421" s="95" t="s">
        <v>1059</v>
      </c>
      <c r="C421" s="95" t="s">
        <v>64</v>
      </c>
      <c r="D421" s="95" t="s">
        <v>302</v>
      </c>
      <c r="E421" s="95"/>
    </row>
    <row r="422" spans="1:5" x14ac:dyDescent="0.25">
      <c r="A422" s="95" t="s">
        <v>1060</v>
      </c>
      <c r="B422" s="95" t="s">
        <v>1061</v>
      </c>
      <c r="C422" s="95" t="s">
        <v>1062</v>
      </c>
      <c r="D422" s="95" t="s">
        <v>302</v>
      </c>
      <c r="E422" s="95"/>
    </row>
    <row r="423" spans="1:5" x14ac:dyDescent="0.25">
      <c r="A423" s="95" t="s">
        <v>1063</v>
      </c>
      <c r="B423" s="95" t="s">
        <v>1064</v>
      </c>
      <c r="C423" s="95" t="s">
        <v>64</v>
      </c>
      <c r="D423" s="95" t="s">
        <v>302</v>
      </c>
      <c r="E423" s="95"/>
    </row>
    <row r="424" spans="1:5" x14ac:dyDescent="0.25">
      <c r="A424" s="95" t="s">
        <v>1065</v>
      </c>
      <c r="B424" s="95" t="s">
        <v>1066</v>
      </c>
      <c r="C424" s="95" t="s">
        <v>64</v>
      </c>
      <c r="D424" s="95" t="s">
        <v>302</v>
      </c>
      <c r="E424" s="95"/>
    </row>
    <row r="425" spans="1:5" x14ac:dyDescent="0.25">
      <c r="A425" s="95" t="s">
        <v>1067</v>
      </c>
      <c r="B425" s="95" t="s">
        <v>1061</v>
      </c>
      <c r="C425" s="95" t="s">
        <v>64</v>
      </c>
      <c r="D425" s="95" t="s">
        <v>302</v>
      </c>
      <c r="E425" s="95"/>
    </row>
    <row r="426" spans="1:5" x14ac:dyDescent="0.25">
      <c r="A426" s="95" t="s">
        <v>1068</v>
      </c>
      <c r="B426" s="95" t="s">
        <v>938</v>
      </c>
      <c r="C426" s="95" t="s">
        <v>64</v>
      </c>
      <c r="D426" s="95" t="s">
        <v>302</v>
      </c>
      <c r="E426" s="95"/>
    </row>
    <row r="427" spans="1:5" x14ac:dyDescent="0.25">
      <c r="A427" s="95" t="s">
        <v>1069</v>
      </c>
      <c r="B427" s="95" t="s">
        <v>940</v>
      </c>
      <c r="C427" s="95" t="s">
        <v>64</v>
      </c>
      <c r="D427" s="95" t="s">
        <v>302</v>
      </c>
      <c r="E427" s="95"/>
    </row>
    <row r="428" spans="1:5" x14ac:dyDescent="0.25">
      <c r="A428" s="95" t="s">
        <v>1070</v>
      </c>
      <c r="B428" s="95" t="s">
        <v>942</v>
      </c>
      <c r="C428" s="95" t="s">
        <v>64</v>
      </c>
      <c r="D428" s="95" t="s">
        <v>302</v>
      </c>
      <c r="E428" s="95"/>
    </row>
    <row r="429" spans="1:5" x14ac:dyDescent="0.25">
      <c r="A429" s="95" t="s">
        <v>86</v>
      </c>
      <c r="B429" s="95" t="s">
        <v>943</v>
      </c>
      <c r="C429" s="95" t="s">
        <v>64</v>
      </c>
      <c r="D429" s="95" t="s">
        <v>302</v>
      </c>
      <c r="E429" s="95"/>
    </row>
    <row r="430" spans="1:5" x14ac:dyDescent="0.25">
      <c r="A430" s="95" t="s">
        <v>1071</v>
      </c>
      <c r="B430" s="95" t="s">
        <v>945</v>
      </c>
      <c r="C430" s="95" t="s">
        <v>64</v>
      </c>
      <c r="D430" s="95" t="s">
        <v>302</v>
      </c>
      <c r="E430" s="95"/>
    </row>
    <row r="431" spans="1:5" x14ac:dyDescent="0.25">
      <c r="A431" s="95" t="s">
        <v>1072</v>
      </c>
      <c r="B431" s="95" t="s">
        <v>947</v>
      </c>
      <c r="C431" s="95" t="s">
        <v>64</v>
      </c>
      <c r="D431" s="95" t="s">
        <v>302</v>
      </c>
      <c r="E431" s="95"/>
    </row>
    <row r="432" spans="1:5" x14ac:dyDescent="0.25">
      <c r="A432" s="95" t="s">
        <v>1073</v>
      </c>
      <c r="B432" s="95" t="s">
        <v>949</v>
      </c>
      <c r="C432" s="95" t="s">
        <v>64</v>
      </c>
      <c r="D432" s="95" t="s">
        <v>302</v>
      </c>
      <c r="E432" s="95"/>
    </row>
    <row r="433" spans="1:5" x14ac:dyDescent="0.25">
      <c r="A433" s="95" t="s">
        <v>1074</v>
      </c>
      <c r="B433" s="95" t="s">
        <v>951</v>
      </c>
      <c r="C433" s="95" t="s">
        <v>64</v>
      </c>
      <c r="D433" s="95" t="s">
        <v>302</v>
      </c>
      <c r="E433" s="95"/>
    </row>
    <row r="434" spans="1:5" x14ac:dyDescent="0.25">
      <c r="A434" s="95" t="s">
        <v>1075</v>
      </c>
      <c r="B434" s="95" t="s">
        <v>953</v>
      </c>
      <c r="C434" s="95" t="s">
        <v>64</v>
      </c>
      <c r="D434" s="95" t="s">
        <v>302</v>
      </c>
      <c r="E434" s="95"/>
    </row>
    <row r="435" spans="1:5" x14ac:dyDescent="0.25">
      <c r="A435" s="95" t="s">
        <v>1076</v>
      </c>
      <c r="B435" s="95" t="s">
        <v>955</v>
      </c>
      <c r="C435" s="95" t="s">
        <v>64</v>
      </c>
      <c r="D435" s="95" t="s">
        <v>302</v>
      </c>
      <c r="E435" s="95"/>
    </row>
    <row r="436" spans="1:5" x14ac:dyDescent="0.25">
      <c r="A436" s="95" t="s">
        <v>1077</v>
      </c>
      <c r="B436" s="95" t="s">
        <v>1078</v>
      </c>
      <c r="C436" s="95" t="s">
        <v>64</v>
      </c>
      <c r="D436" s="95" t="s">
        <v>301</v>
      </c>
      <c r="E436" s="95"/>
    </row>
    <row r="437" spans="1:5" x14ac:dyDescent="0.25">
      <c r="A437" s="95" t="s">
        <v>1079</v>
      </c>
      <c r="B437" s="95" t="s">
        <v>1080</v>
      </c>
      <c r="C437" s="95" t="s">
        <v>64</v>
      </c>
      <c r="D437" s="95" t="s">
        <v>301</v>
      </c>
      <c r="E437" s="95"/>
    </row>
    <row r="438" spans="1:5" x14ac:dyDescent="0.25">
      <c r="A438" s="95" t="s">
        <v>1081</v>
      </c>
      <c r="B438" s="95" t="s">
        <v>1082</v>
      </c>
      <c r="C438" s="95" t="s">
        <v>64</v>
      </c>
      <c r="D438" s="95" t="s">
        <v>301</v>
      </c>
      <c r="E438" s="95"/>
    </row>
    <row r="439" spans="1:5" x14ac:dyDescent="0.25">
      <c r="A439" s="95" t="s">
        <v>1083</v>
      </c>
      <c r="B439" s="95" t="s">
        <v>1084</v>
      </c>
      <c r="C439" s="95" t="s">
        <v>64</v>
      </c>
      <c r="D439" s="95" t="s">
        <v>301</v>
      </c>
      <c r="E439" s="95"/>
    </row>
    <row r="440" spans="1:5" x14ac:dyDescent="0.25">
      <c r="A440" s="95" t="s">
        <v>1085</v>
      </c>
      <c r="B440" s="95" t="s">
        <v>1086</v>
      </c>
      <c r="C440" s="95" t="s">
        <v>64</v>
      </c>
      <c r="D440" s="95" t="s">
        <v>301</v>
      </c>
      <c r="E440" s="95"/>
    </row>
    <row r="441" spans="1:5" x14ac:dyDescent="0.25">
      <c r="A441" s="95" t="s">
        <v>1087</v>
      </c>
      <c r="B441" s="95" t="s">
        <v>1088</v>
      </c>
      <c r="C441" s="95" t="s">
        <v>64</v>
      </c>
      <c r="D441" s="95" t="s">
        <v>301</v>
      </c>
      <c r="E441" s="95"/>
    </row>
    <row r="442" spans="1:5" x14ac:dyDescent="0.25">
      <c r="A442" s="95" t="s">
        <v>1089</v>
      </c>
      <c r="B442" s="95" t="s">
        <v>1090</v>
      </c>
      <c r="C442" s="95" t="s">
        <v>64</v>
      </c>
      <c r="D442" s="95" t="s">
        <v>301</v>
      </c>
      <c r="E442" s="95"/>
    </row>
    <row r="443" spans="1:5" x14ac:dyDescent="0.25">
      <c r="A443" s="95" t="s">
        <v>1091</v>
      </c>
      <c r="B443" s="95" t="s">
        <v>1051</v>
      </c>
      <c r="C443" s="95" t="s">
        <v>53</v>
      </c>
      <c r="D443" s="95" t="s">
        <v>302</v>
      </c>
      <c r="E443" s="95"/>
    </row>
    <row r="444" spans="1:5" x14ac:dyDescent="0.25">
      <c r="A444" s="95" t="s">
        <v>1092</v>
      </c>
      <c r="B444" s="95" t="s">
        <v>1053</v>
      </c>
      <c r="C444" s="95" t="s">
        <v>53</v>
      </c>
      <c r="D444" s="95" t="s">
        <v>302</v>
      </c>
      <c r="E444" s="95"/>
    </row>
    <row r="445" spans="1:5" x14ac:dyDescent="0.25">
      <c r="A445" s="95" t="s">
        <v>1093</v>
      </c>
      <c r="B445" s="95" t="s">
        <v>84</v>
      </c>
      <c r="C445" s="95" t="s">
        <v>53</v>
      </c>
      <c r="D445" s="95" t="s">
        <v>302</v>
      </c>
      <c r="E445" s="95"/>
    </row>
    <row r="446" spans="1:5" x14ac:dyDescent="0.25">
      <c r="A446" s="95" t="s">
        <v>1094</v>
      </c>
      <c r="B446" s="95" t="s">
        <v>1055</v>
      </c>
      <c r="C446" s="95" t="s">
        <v>53</v>
      </c>
      <c r="D446" s="95" t="s">
        <v>302</v>
      </c>
      <c r="E446" s="95"/>
    </row>
    <row r="447" spans="1:5" x14ac:dyDescent="0.25">
      <c r="A447" s="95" t="s">
        <v>1095</v>
      </c>
      <c r="B447" s="95" t="s">
        <v>1057</v>
      </c>
      <c r="C447" s="95" t="s">
        <v>53</v>
      </c>
      <c r="D447" s="95" t="s">
        <v>302</v>
      </c>
      <c r="E447" s="95"/>
    </row>
    <row r="448" spans="1:5" x14ac:dyDescent="0.25">
      <c r="A448" s="95" t="s">
        <v>1096</v>
      </c>
      <c r="B448" s="95" t="s">
        <v>1059</v>
      </c>
      <c r="C448" s="95" t="s">
        <v>53</v>
      </c>
      <c r="D448" s="95" t="s">
        <v>302</v>
      </c>
      <c r="E448" s="95"/>
    </row>
    <row r="449" spans="1:5" x14ac:dyDescent="0.25">
      <c r="A449" s="95" t="s">
        <v>1097</v>
      </c>
      <c r="B449" s="95" t="s">
        <v>1098</v>
      </c>
      <c r="C449" s="95" t="s">
        <v>90</v>
      </c>
      <c r="D449" s="95" t="s">
        <v>302</v>
      </c>
      <c r="E449" s="95"/>
    </row>
    <row r="450" spans="1:5" x14ac:dyDescent="0.25">
      <c r="A450" s="95" t="s">
        <v>1099</v>
      </c>
      <c r="B450" s="95" t="s">
        <v>1100</v>
      </c>
      <c r="C450" s="95" t="s">
        <v>90</v>
      </c>
      <c r="D450" s="95" t="s">
        <v>301</v>
      </c>
      <c r="E450" s="95"/>
    </row>
    <row r="451" spans="1:5" x14ac:dyDescent="0.25">
      <c r="A451" s="95" t="s">
        <v>1101</v>
      </c>
      <c r="B451" s="95" t="s">
        <v>1102</v>
      </c>
      <c r="C451" s="95" t="s">
        <v>90</v>
      </c>
      <c r="D451" s="95" t="s">
        <v>301</v>
      </c>
      <c r="E451" s="95"/>
    </row>
    <row r="452" spans="1:5" x14ac:dyDescent="0.25">
      <c r="A452" s="95" t="s">
        <v>1103</v>
      </c>
      <c r="B452" s="95" t="s">
        <v>1104</v>
      </c>
      <c r="C452" s="95" t="s">
        <v>90</v>
      </c>
      <c r="D452" s="95" t="s">
        <v>301</v>
      </c>
      <c r="E452" s="95"/>
    </row>
    <row r="453" spans="1:5" x14ac:dyDescent="0.25">
      <c r="A453" s="95" t="s">
        <v>1105</v>
      </c>
      <c r="B453" s="95" t="s">
        <v>1106</v>
      </c>
      <c r="C453" s="95" t="s">
        <v>90</v>
      </c>
      <c r="D453" s="95" t="s">
        <v>301</v>
      </c>
      <c r="E453" s="95"/>
    </row>
    <row r="454" spans="1:5" x14ac:dyDescent="0.25">
      <c r="A454" s="95" t="s">
        <v>1107</v>
      </c>
      <c r="B454" s="95" t="s">
        <v>1108</v>
      </c>
      <c r="C454" s="95" t="s">
        <v>90</v>
      </c>
      <c r="D454" s="95" t="s">
        <v>301</v>
      </c>
      <c r="E454" s="95"/>
    </row>
    <row r="455" spans="1:5" x14ac:dyDescent="0.25">
      <c r="A455" s="95" t="s">
        <v>1109</v>
      </c>
      <c r="B455" s="95" t="s">
        <v>1110</v>
      </c>
      <c r="C455" s="95" t="s">
        <v>90</v>
      </c>
      <c r="D455" s="95" t="s">
        <v>301</v>
      </c>
      <c r="E455" s="95"/>
    </row>
    <row r="456" spans="1:5" x14ac:dyDescent="0.25">
      <c r="A456" s="95" t="s">
        <v>1111</v>
      </c>
      <c r="B456" s="95" t="s">
        <v>1112</v>
      </c>
      <c r="C456" s="95" t="s">
        <v>90</v>
      </c>
      <c r="D456" s="95" t="s">
        <v>301</v>
      </c>
      <c r="E456" s="95"/>
    </row>
    <row r="457" spans="1:5" x14ac:dyDescent="0.25">
      <c r="A457" s="95" t="s">
        <v>1113</v>
      </c>
      <c r="B457" s="95" t="s">
        <v>1114</v>
      </c>
      <c r="C457" s="95" t="s">
        <v>90</v>
      </c>
      <c r="D457" s="95" t="s">
        <v>301</v>
      </c>
      <c r="E457" s="95"/>
    </row>
    <row r="458" spans="1:5" x14ac:dyDescent="0.25">
      <c r="A458" s="95" t="s">
        <v>1115</v>
      </c>
      <c r="B458" s="95" t="s">
        <v>1116</v>
      </c>
      <c r="C458" s="95" t="s">
        <v>90</v>
      </c>
      <c r="D458" s="95" t="s">
        <v>301</v>
      </c>
      <c r="E458" s="95"/>
    </row>
    <row r="459" spans="1:5" x14ac:dyDescent="0.25">
      <c r="A459" s="95" t="s">
        <v>1117</v>
      </c>
      <c r="B459" s="95" t="s">
        <v>1118</v>
      </c>
      <c r="C459" s="95" t="s">
        <v>90</v>
      </c>
      <c r="D459" s="95" t="s">
        <v>301</v>
      </c>
      <c r="E459" s="95"/>
    </row>
    <row r="460" spans="1:5" x14ac:dyDescent="0.25">
      <c r="A460" s="95" t="s">
        <v>1119</v>
      </c>
      <c r="B460" s="95" t="s">
        <v>1120</v>
      </c>
      <c r="C460" s="95" t="s">
        <v>37</v>
      </c>
      <c r="D460" s="95" t="s">
        <v>302</v>
      </c>
      <c r="E460" s="95"/>
    </row>
    <row r="461" spans="1:5" x14ac:dyDescent="0.25">
      <c r="A461" s="95" t="s">
        <v>1121</v>
      </c>
      <c r="B461" s="95" t="s">
        <v>1122</v>
      </c>
      <c r="C461" s="95" t="s">
        <v>37</v>
      </c>
      <c r="D461" s="95" t="s">
        <v>302</v>
      </c>
      <c r="E461" s="95"/>
    </row>
    <row r="462" spans="1:5" x14ac:dyDescent="0.25">
      <c r="A462" s="95" t="s">
        <v>1123</v>
      </c>
      <c r="B462" s="95" t="s">
        <v>1124</v>
      </c>
      <c r="C462" s="95" t="s">
        <v>37</v>
      </c>
      <c r="D462" s="95" t="s">
        <v>302</v>
      </c>
      <c r="E462" s="95"/>
    </row>
    <row r="463" spans="1:5" x14ac:dyDescent="0.25">
      <c r="A463" s="95" t="s">
        <v>1125</v>
      </c>
      <c r="B463" s="95" t="s">
        <v>1126</v>
      </c>
      <c r="C463" s="95" t="s">
        <v>37</v>
      </c>
      <c r="D463" s="95" t="s">
        <v>302</v>
      </c>
      <c r="E463" s="95"/>
    </row>
    <row r="464" spans="1:5" x14ac:dyDescent="0.25">
      <c r="A464" s="95" t="s">
        <v>1127</v>
      </c>
      <c r="B464" s="95" t="s">
        <v>1128</v>
      </c>
      <c r="C464" s="95" t="s">
        <v>37</v>
      </c>
      <c r="D464" s="95" t="s">
        <v>302</v>
      </c>
      <c r="E464" s="95"/>
    </row>
    <row r="465" spans="1:5" x14ac:dyDescent="0.25">
      <c r="A465" s="95" t="s">
        <v>1129</v>
      </c>
      <c r="B465" s="95" t="s">
        <v>1130</v>
      </c>
      <c r="C465" s="95" t="s">
        <v>37</v>
      </c>
      <c r="D465" s="95" t="s">
        <v>302</v>
      </c>
      <c r="E465" s="95"/>
    </row>
    <row r="466" spans="1:5" x14ac:dyDescent="0.25">
      <c r="A466" s="95" t="s">
        <v>1131</v>
      </c>
      <c r="B466" s="95" t="s">
        <v>1132</v>
      </c>
      <c r="C466" s="95" t="s">
        <v>37</v>
      </c>
      <c r="D466" s="95" t="s">
        <v>302</v>
      </c>
      <c r="E466" s="95"/>
    </row>
    <row r="467" spans="1:5" x14ac:dyDescent="0.25">
      <c r="A467" s="95" t="s">
        <v>1133</v>
      </c>
      <c r="B467" s="95" t="s">
        <v>1120</v>
      </c>
      <c r="C467" s="95" t="s">
        <v>64</v>
      </c>
      <c r="D467" s="95" t="s">
        <v>302</v>
      </c>
      <c r="E467" s="95"/>
    </row>
    <row r="468" spans="1:5" x14ac:dyDescent="0.25">
      <c r="A468" s="95" t="s">
        <v>1134</v>
      </c>
      <c r="B468" s="95" t="s">
        <v>1122</v>
      </c>
      <c r="C468" s="95" t="s">
        <v>64</v>
      </c>
      <c r="D468" s="95" t="s">
        <v>302</v>
      </c>
      <c r="E468" s="95"/>
    </row>
    <row r="469" spans="1:5" x14ac:dyDescent="0.25">
      <c r="A469" s="95" t="s">
        <v>1135</v>
      </c>
      <c r="B469" s="95" t="s">
        <v>1124</v>
      </c>
      <c r="C469" s="95" t="s">
        <v>64</v>
      </c>
      <c r="D469" s="95" t="s">
        <v>302</v>
      </c>
      <c r="E469" s="95"/>
    </row>
    <row r="470" spans="1:5" x14ac:dyDescent="0.25">
      <c r="A470" s="95" t="s">
        <v>1136</v>
      </c>
      <c r="B470" s="95" t="s">
        <v>1126</v>
      </c>
      <c r="C470" s="95" t="s">
        <v>64</v>
      </c>
      <c r="D470" s="95" t="s">
        <v>302</v>
      </c>
      <c r="E470" s="95"/>
    </row>
    <row r="471" spans="1:5" x14ac:dyDescent="0.25">
      <c r="A471" s="95" t="s">
        <v>1137</v>
      </c>
      <c r="B471" s="95" t="s">
        <v>1128</v>
      </c>
      <c r="C471" s="95" t="s">
        <v>64</v>
      </c>
      <c r="D471" s="95" t="s">
        <v>302</v>
      </c>
      <c r="E471" s="95"/>
    </row>
    <row r="472" spans="1:5" x14ac:dyDescent="0.25">
      <c r="A472" s="95" t="s">
        <v>1138</v>
      </c>
      <c r="B472" s="95" t="s">
        <v>1130</v>
      </c>
      <c r="C472" s="95" t="s">
        <v>64</v>
      </c>
      <c r="D472" s="95" t="s">
        <v>302</v>
      </c>
      <c r="E472" s="95"/>
    </row>
    <row r="473" spans="1:5" x14ac:dyDescent="0.25">
      <c r="A473" s="95" t="s">
        <v>1139</v>
      </c>
      <c r="B473" s="95" t="s">
        <v>1132</v>
      </c>
      <c r="C473" s="95" t="s">
        <v>64</v>
      </c>
      <c r="D473" s="95" t="s">
        <v>302</v>
      </c>
      <c r="E473" s="95"/>
    </row>
    <row r="474" spans="1:5" x14ac:dyDescent="0.25">
      <c r="A474" s="95" t="s">
        <v>1140</v>
      </c>
      <c r="B474" s="95" t="s">
        <v>1141</v>
      </c>
      <c r="C474" s="95" t="s">
        <v>46</v>
      </c>
      <c r="D474" s="95" t="s">
        <v>301</v>
      </c>
      <c r="E474" s="95"/>
    </row>
    <row r="475" spans="1:5" x14ac:dyDescent="0.25">
      <c r="A475" s="95" t="s">
        <v>1142</v>
      </c>
      <c r="B475" s="95" t="s">
        <v>1143</v>
      </c>
      <c r="C475" s="95" t="s">
        <v>42</v>
      </c>
      <c r="D475" s="95" t="s">
        <v>301</v>
      </c>
      <c r="E475" s="95"/>
    </row>
    <row r="476" spans="1:5" x14ac:dyDescent="0.25">
      <c r="A476" s="95" t="s">
        <v>1144</v>
      </c>
      <c r="B476" s="95" t="s">
        <v>972</v>
      </c>
      <c r="C476" s="95" t="s">
        <v>90</v>
      </c>
      <c r="D476" s="95" t="s">
        <v>301</v>
      </c>
      <c r="E476" s="95"/>
    </row>
    <row r="477" spans="1:5" x14ac:dyDescent="0.25">
      <c r="A477" s="95" t="s">
        <v>1145</v>
      </c>
      <c r="B477" s="95" t="s">
        <v>1146</v>
      </c>
      <c r="C477" s="95" t="s">
        <v>42</v>
      </c>
      <c r="D477" s="95" t="s">
        <v>302</v>
      </c>
      <c r="E477" s="95"/>
    </row>
    <row r="478" spans="1:5" x14ac:dyDescent="0.25">
      <c r="A478" s="95" t="s">
        <v>1147</v>
      </c>
      <c r="B478" s="95" t="s">
        <v>1148</v>
      </c>
      <c r="C478" s="95" t="s">
        <v>53</v>
      </c>
      <c r="D478" s="95" t="s">
        <v>302</v>
      </c>
      <c r="E478" s="95"/>
    </row>
    <row r="479" spans="1:5" x14ac:dyDescent="0.25">
      <c r="A479" s="95" t="s">
        <v>1149</v>
      </c>
      <c r="B479" s="95" t="s">
        <v>1150</v>
      </c>
      <c r="C479" s="95" t="s">
        <v>53</v>
      </c>
      <c r="D479" s="95" t="s">
        <v>302</v>
      </c>
      <c r="E479" s="95"/>
    </row>
    <row r="480" spans="1:5" x14ac:dyDescent="0.25">
      <c r="A480" s="95" t="s">
        <v>1151</v>
      </c>
      <c r="B480" s="95" t="s">
        <v>1152</v>
      </c>
      <c r="C480" s="95" t="s">
        <v>159</v>
      </c>
      <c r="D480" s="95" t="s">
        <v>302</v>
      </c>
      <c r="E480" s="95"/>
    </row>
    <row r="481" spans="1:5" x14ac:dyDescent="0.25">
      <c r="A481" s="95" t="s">
        <v>1153</v>
      </c>
      <c r="B481" s="95" t="s">
        <v>1154</v>
      </c>
      <c r="C481" s="95" t="s">
        <v>159</v>
      </c>
      <c r="D481" s="95" t="s">
        <v>302</v>
      </c>
      <c r="E481" s="95"/>
    </row>
    <row r="482" spans="1:5" x14ac:dyDescent="0.25">
      <c r="A482" s="95" t="s">
        <v>1155</v>
      </c>
      <c r="B482" s="95" t="s">
        <v>1051</v>
      </c>
      <c r="C482" s="95" t="s">
        <v>159</v>
      </c>
      <c r="D482" s="95" t="s">
        <v>302</v>
      </c>
      <c r="E482" s="95"/>
    </row>
    <row r="483" spans="1:5" x14ac:dyDescent="0.25">
      <c r="A483" s="95" t="s">
        <v>1156</v>
      </c>
      <c r="B483" s="95" t="s">
        <v>1053</v>
      </c>
      <c r="C483" s="95" t="s">
        <v>159</v>
      </c>
      <c r="D483" s="95" t="s">
        <v>302</v>
      </c>
      <c r="E483" s="95"/>
    </row>
    <row r="484" spans="1:5" x14ac:dyDescent="0.25">
      <c r="A484" s="95" t="s">
        <v>1157</v>
      </c>
      <c r="B484" s="95" t="s">
        <v>84</v>
      </c>
      <c r="C484" s="95" t="s">
        <v>159</v>
      </c>
      <c r="D484" s="95" t="s">
        <v>302</v>
      </c>
      <c r="E484" s="95"/>
    </row>
    <row r="485" spans="1:5" x14ac:dyDescent="0.25">
      <c r="A485" s="95" t="s">
        <v>1158</v>
      </c>
      <c r="B485" s="95" t="s">
        <v>1055</v>
      </c>
      <c r="C485" s="95" t="s">
        <v>159</v>
      </c>
      <c r="D485" s="95" t="s">
        <v>302</v>
      </c>
      <c r="E485" s="95"/>
    </row>
    <row r="486" spans="1:5" x14ac:dyDescent="0.25">
      <c r="A486" s="95" t="s">
        <v>1159</v>
      </c>
      <c r="B486" s="95" t="s">
        <v>1057</v>
      </c>
      <c r="C486" s="95" t="s">
        <v>159</v>
      </c>
      <c r="D486" s="95" t="s">
        <v>302</v>
      </c>
      <c r="E486" s="95"/>
    </row>
    <row r="487" spans="1:5" x14ac:dyDescent="0.25">
      <c r="A487" s="95" t="s">
        <v>1160</v>
      </c>
      <c r="B487" s="95" t="s">
        <v>1059</v>
      </c>
      <c r="C487" s="95" t="s">
        <v>159</v>
      </c>
      <c r="D487" s="95" t="s">
        <v>302</v>
      </c>
      <c r="E487" s="95"/>
    </row>
    <row r="488" spans="1:5" x14ac:dyDescent="0.25">
      <c r="A488" s="95" t="s">
        <v>1161</v>
      </c>
      <c r="B488" s="95" t="s">
        <v>1162</v>
      </c>
      <c r="C488" s="95" t="s">
        <v>64</v>
      </c>
      <c r="D488" s="95" t="s">
        <v>302</v>
      </c>
      <c r="E488" s="95"/>
    </row>
    <row r="489" spans="1:5" x14ac:dyDescent="0.25">
      <c r="A489" s="95" t="s">
        <v>1163</v>
      </c>
      <c r="B489" s="95" t="s">
        <v>1164</v>
      </c>
      <c r="C489" s="95" t="s">
        <v>64</v>
      </c>
      <c r="D489" s="95" t="s">
        <v>302</v>
      </c>
      <c r="E489" s="95"/>
    </row>
    <row r="490" spans="1:5" x14ac:dyDescent="0.25">
      <c r="A490" s="95" t="s">
        <v>1165</v>
      </c>
      <c r="B490" s="95" t="s">
        <v>1166</v>
      </c>
      <c r="C490" s="95" t="s">
        <v>64</v>
      </c>
      <c r="D490" s="95" t="s">
        <v>302</v>
      </c>
      <c r="E490" s="95"/>
    </row>
    <row r="491" spans="1:5" x14ac:dyDescent="0.25">
      <c r="A491" s="95" t="s">
        <v>1167</v>
      </c>
      <c r="B491" s="95" t="s">
        <v>1168</v>
      </c>
      <c r="C491" s="95" t="s">
        <v>53</v>
      </c>
      <c r="D491" s="95" t="s">
        <v>302</v>
      </c>
      <c r="E491" s="95"/>
    </row>
    <row r="492" spans="1:5" x14ac:dyDescent="0.25">
      <c r="A492" s="95" t="s">
        <v>1169</v>
      </c>
      <c r="B492" s="95" t="s">
        <v>1170</v>
      </c>
      <c r="C492" s="95" t="s">
        <v>53</v>
      </c>
      <c r="D492" s="95" t="s">
        <v>302</v>
      </c>
      <c r="E492" s="95"/>
    </row>
    <row r="493" spans="1:5" x14ac:dyDescent="0.25">
      <c r="A493" s="95" t="s">
        <v>1171</v>
      </c>
      <c r="B493" s="95" t="s">
        <v>1172</v>
      </c>
      <c r="C493" s="95" t="s">
        <v>53</v>
      </c>
      <c r="D493" s="95" t="s">
        <v>302</v>
      </c>
      <c r="E493" s="95"/>
    </row>
    <row r="494" spans="1:5" x14ac:dyDescent="0.25">
      <c r="A494" s="95" t="s">
        <v>1173</v>
      </c>
      <c r="B494" s="95" t="s">
        <v>1174</v>
      </c>
      <c r="C494" s="95" t="s">
        <v>53</v>
      </c>
      <c r="D494" s="95" t="s">
        <v>302</v>
      </c>
      <c r="E494" s="95"/>
    </row>
    <row r="495" spans="1:5" x14ac:dyDescent="0.25">
      <c r="A495" s="95" t="s">
        <v>1175</v>
      </c>
      <c r="B495" s="95" t="s">
        <v>1176</v>
      </c>
      <c r="C495" s="95" t="s">
        <v>90</v>
      </c>
      <c r="D495" s="95" t="s">
        <v>302</v>
      </c>
      <c r="E495" s="95"/>
    </row>
    <row r="496" spans="1:5" x14ac:dyDescent="0.25">
      <c r="A496" s="95" t="s">
        <v>1177</v>
      </c>
      <c r="B496" s="95" t="s">
        <v>1178</v>
      </c>
      <c r="C496" s="95" t="s">
        <v>90</v>
      </c>
      <c r="D496" s="95" t="s">
        <v>301</v>
      </c>
      <c r="E496" s="95"/>
    </row>
    <row r="497" spans="1:5" x14ac:dyDescent="0.25">
      <c r="A497" s="95" t="s">
        <v>1179</v>
      </c>
      <c r="B497" s="95" t="s">
        <v>1180</v>
      </c>
      <c r="C497" s="95" t="s">
        <v>90</v>
      </c>
      <c r="D497" s="95" t="s">
        <v>301</v>
      </c>
      <c r="E497" s="95"/>
    </row>
    <row r="498" spans="1:5" x14ac:dyDescent="0.25">
      <c r="A498" s="95" t="s">
        <v>1181</v>
      </c>
      <c r="B498" s="95" t="s">
        <v>1182</v>
      </c>
      <c r="C498" s="95" t="s">
        <v>64</v>
      </c>
      <c r="D498" s="95" t="s">
        <v>302</v>
      </c>
      <c r="E498" s="95"/>
    </row>
    <row r="499" spans="1:5" x14ac:dyDescent="0.25">
      <c r="A499" s="95" t="s">
        <v>1183</v>
      </c>
      <c r="B499" s="95" t="s">
        <v>1184</v>
      </c>
      <c r="C499" s="95" t="s">
        <v>90</v>
      </c>
      <c r="D499" s="95" t="s">
        <v>301</v>
      </c>
      <c r="E499" s="95"/>
    </row>
    <row r="500" spans="1:5" x14ac:dyDescent="0.25">
      <c r="A500" s="95" t="s">
        <v>88</v>
      </c>
      <c r="B500" s="95" t="s">
        <v>89</v>
      </c>
      <c r="C500" s="95" t="s">
        <v>90</v>
      </c>
      <c r="D500" s="95" t="s">
        <v>301</v>
      </c>
      <c r="E500" s="95"/>
    </row>
    <row r="501" spans="1:5" x14ac:dyDescent="0.25">
      <c r="A501" s="95" t="s">
        <v>1185</v>
      </c>
      <c r="B501" s="95" t="s">
        <v>1186</v>
      </c>
      <c r="C501" s="95" t="s">
        <v>53</v>
      </c>
      <c r="D501" s="95" t="s">
        <v>301</v>
      </c>
      <c r="E501" s="95"/>
    </row>
    <row r="502" spans="1:5" x14ac:dyDescent="0.25">
      <c r="A502" s="95" t="s">
        <v>1187</v>
      </c>
      <c r="B502" s="95" t="s">
        <v>1188</v>
      </c>
      <c r="C502" s="95" t="s">
        <v>37</v>
      </c>
      <c r="D502" s="95" t="s">
        <v>302</v>
      </c>
      <c r="E502" s="95"/>
    </row>
    <row r="503" spans="1:5" x14ac:dyDescent="0.25">
      <c r="A503" s="95" t="s">
        <v>1189</v>
      </c>
      <c r="B503" s="95" t="s">
        <v>1190</v>
      </c>
      <c r="C503" s="95" t="s">
        <v>90</v>
      </c>
      <c r="D503" s="95" t="s">
        <v>302</v>
      </c>
      <c r="E503" s="95"/>
    </row>
    <row r="504" spans="1:5" x14ac:dyDescent="0.25">
      <c r="A504" s="95" t="s">
        <v>1191</v>
      </c>
      <c r="B504" s="95" t="s">
        <v>1190</v>
      </c>
      <c r="C504" s="95" t="s">
        <v>37</v>
      </c>
      <c r="D504" s="95"/>
      <c r="E504" s="95"/>
    </row>
    <row r="505" spans="1:5" x14ac:dyDescent="0.25">
      <c r="A505" s="95" t="s">
        <v>1192</v>
      </c>
      <c r="B505" s="95" t="s">
        <v>1193</v>
      </c>
      <c r="C505" s="95" t="s">
        <v>64</v>
      </c>
      <c r="D505" s="95" t="s">
        <v>302</v>
      </c>
      <c r="E505" s="95"/>
    </row>
    <row r="506" spans="1:5" x14ac:dyDescent="0.25">
      <c r="A506" s="95" t="s">
        <v>1194</v>
      </c>
      <c r="B506" s="95" t="s">
        <v>1193</v>
      </c>
      <c r="C506" s="95" t="s">
        <v>37</v>
      </c>
      <c r="D506" s="95" t="s">
        <v>302</v>
      </c>
      <c r="E506" s="95"/>
    </row>
    <row r="507" spans="1:5" x14ac:dyDescent="0.25">
      <c r="A507" s="95" t="s">
        <v>1195</v>
      </c>
      <c r="B507" s="95" t="s">
        <v>1196</v>
      </c>
      <c r="C507" s="95" t="s">
        <v>90</v>
      </c>
      <c r="D507" s="95" t="s">
        <v>302</v>
      </c>
      <c r="E507" s="95"/>
    </row>
    <row r="508" spans="1:5" x14ac:dyDescent="0.25">
      <c r="A508" s="95" t="s">
        <v>1197</v>
      </c>
      <c r="B508" s="95" t="s">
        <v>1196</v>
      </c>
      <c r="C508" s="95" t="s">
        <v>37</v>
      </c>
      <c r="D508" s="95"/>
      <c r="E508" s="95"/>
    </row>
    <row r="509" spans="1:5" x14ac:dyDescent="0.25">
      <c r="A509" s="95" t="s">
        <v>1198</v>
      </c>
      <c r="B509" s="95" t="s">
        <v>1199</v>
      </c>
      <c r="C509" s="95" t="s">
        <v>64</v>
      </c>
      <c r="D509" s="95" t="s">
        <v>302</v>
      </c>
      <c r="E509" s="95"/>
    </row>
    <row r="510" spans="1:5" x14ac:dyDescent="0.25">
      <c r="A510" s="95" t="s">
        <v>1200</v>
      </c>
      <c r="B510" s="95" t="s">
        <v>1201</v>
      </c>
      <c r="C510" s="95" t="s">
        <v>64</v>
      </c>
      <c r="D510" s="95" t="s">
        <v>302</v>
      </c>
      <c r="E510" s="95"/>
    </row>
    <row r="511" spans="1:5" x14ac:dyDescent="0.25">
      <c r="A511" s="95" t="s">
        <v>1202</v>
      </c>
      <c r="B511" s="95" t="s">
        <v>1203</v>
      </c>
      <c r="C511" s="95" t="s">
        <v>90</v>
      </c>
      <c r="D511" s="95" t="s">
        <v>302</v>
      </c>
      <c r="E511" s="95"/>
    </row>
    <row r="512" spans="1:5" x14ac:dyDescent="0.25">
      <c r="A512" s="95" t="s">
        <v>1204</v>
      </c>
      <c r="B512" s="95" t="s">
        <v>1203</v>
      </c>
      <c r="C512" s="95" t="s">
        <v>37</v>
      </c>
      <c r="D512" s="95"/>
      <c r="E512" s="95"/>
    </row>
    <row r="513" spans="1:5" x14ac:dyDescent="0.25">
      <c r="A513" s="95" t="s">
        <v>1205</v>
      </c>
      <c r="B513" s="95" t="s">
        <v>1206</v>
      </c>
      <c r="C513" s="95" t="s">
        <v>64</v>
      </c>
      <c r="D513" s="95" t="s">
        <v>302</v>
      </c>
      <c r="E513" s="95"/>
    </row>
    <row r="514" spans="1:5" x14ac:dyDescent="0.25">
      <c r="A514" s="95" t="s">
        <v>1207</v>
      </c>
      <c r="B514" s="95" t="s">
        <v>1208</v>
      </c>
      <c r="C514" s="95" t="s">
        <v>64</v>
      </c>
      <c r="D514" s="95" t="s">
        <v>302</v>
      </c>
      <c r="E514" s="95"/>
    </row>
    <row r="515" spans="1:5" x14ac:dyDescent="0.25">
      <c r="A515" s="95" t="s">
        <v>1209</v>
      </c>
      <c r="B515" s="95" t="s">
        <v>1208</v>
      </c>
      <c r="C515" s="95" t="s">
        <v>53</v>
      </c>
      <c r="D515" s="95" t="s">
        <v>302</v>
      </c>
      <c r="E515" s="95"/>
    </row>
    <row r="516" spans="1:5" x14ac:dyDescent="0.25">
      <c r="A516" s="95" t="s">
        <v>1210</v>
      </c>
      <c r="B516" s="95" t="s">
        <v>1211</v>
      </c>
      <c r="C516" s="95" t="s">
        <v>53</v>
      </c>
      <c r="D516" s="95" t="s">
        <v>302</v>
      </c>
      <c r="E516" s="95"/>
    </row>
    <row r="517" spans="1:5" x14ac:dyDescent="0.25">
      <c r="A517" s="95" t="s">
        <v>1212</v>
      </c>
      <c r="B517" s="95" t="s">
        <v>1213</v>
      </c>
      <c r="C517" s="95" t="s">
        <v>53</v>
      </c>
      <c r="D517" s="95" t="s">
        <v>302</v>
      </c>
      <c r="E517" s="95"/>
    </row>
    <row r="518" spans="1:5" x14ac:dyDescent="0.25">
      <c r="A518" s="95" t="s">
        <v>1214</v>
      </c>
      <c r="B518" s="95" t="s">
        <v>1211</v>
      </c>
      <c r="C518" s="95" t="s">
        <v>1062</v>
      </c>
      <c r="D518" s="95" t="s">
        <v>302</v>
      </c>
      <c r="E518" s="95"/>
    </row>
    <row r="519" spans="1:5" x14ac:dyDescent="0.25">
      <c r="A519" s="95" t="s">
        <v>1215</v>
      </c>
      <c r="B519" s="95" t="s">
        <v>1216</v>
      </c>
      <c r="C519" s="95" t="s">
        <v>90</v>
      </c>
      <c r="D519" s="95" t="s">
        <v>302</v>
      </c>
      <c r="E519" s="95"/>
    </row>
    <row r="520" spans="1:5" x14ac:dyDescent="0.25">
      <c r="A520" s="95" t="s">
        <v>1217</v>
      </c>
      <c r="B520" s="95" t="s">
        <v>1216</v>
      </c>
      <c r="C520" s="95" t="s">
        <v>37</v>
      </c>
      <c r="D520" s="95"/>
      <c r="E520" s="95"/>
    </row>
    <row r="521" spans="1:5" x14ac:dyDescent="0.25">
      <c r="A521" s="95" t="s">
        <v>1218</v>
      </c>
      <c r="B521" s="95" t="s">
        <v>1219</v>
      </c>
      <c r="C521" s="95" t="s">
        <v>64</v>
      </c>
      <c r="D521" s="95" t="s">
        <v>302</v>
      </c>
      <c r="E521" s="95"/>
    </row>
    <row r="522" spans="1:5" x14ac:dyDescent="0.25">
      <c r="A522" s="95" t="s">
        <v>1220</v>
      </c>
      <c r="B522" s="95" t="s">
        <v>1221</v>
      </c>
      <c r="C522" s="95" t="s">
        <v>64</v>
      </c>
      <c r="D522" s="95" t="s">
        <v>302</v>
      </c>
      <c r="E522" s="95"/>
    </row>
    <row r="523" spans="1:5" x14ac:dyDescent="0.25">
      <c r="A523" s="95" t="s">
        <v>1222</v>
      </c>
      <c r="B523" s="95" t="s">
        <v>1223</v>
      </c>
      <c r="C523" s="95" t="s">
        <v>64</v>
      </c>
      <c r="D523" s="95" t="s">
        <v>302</v>
      </c>
      <c r="E523" s="95"/>
    </row>
    <row r="524" spans="1:5" x14ac:dyDescent="0.25">
      <c r="A524" s="95" t="s">
        <v>1224</v>
      </c>
      <c r="B524" s="95" t="s">
        <v>1225</v>
      </c>
      <c r="C524" s="95" t="s">
        <v>64</v>
      </c>
      <c r="D524" s="95" t="s">
        <v>302</v>
      </c>
      <c r="E524" s="95"/>
    </row>
    <row r="525" spans="1:5" x14ac:dyDescent="0.25">
      <c r="A525" s="95" t="s">
        <v>1226</v>
      </c>
      <c r="B525" s="95" t="s">
        <v>1227</v>
      </c>
      <c r="C525" s="95" t="s">
        <v>64</v>
      </c>
      <c r="D525" s="95" t="s">
        <v>302</v>
      </c>
      <c r="E525" s="95"/>
    </row>
    <row r="526" spans="1:5" x14ac:dyDescent="0.25">
      <c r="A526" s="95" t="s">
        <v>1228</v>
      </c>
      <c r="B526" s="95" t="s">
        <v>1229</v>
      </c>
      <c r="C526" s="95" t="s">
        <v>64</v>
      </c>
      <c r="D526" s="95" t="s">
        <v>302</v>
      </c>
      <c r="E526" s="95"/>
    </row>
    <row r="527" spans="1:5" x14ac:dyDescent="0.25">
      <c r="A527" s="95" t="s">
        <v>1230</v>
      </c>
      <c r="B527" s="95" t="s">
        <v>1231</v>
      </c>
      <c r="C527" s="95" t="s">
        <v>64</v>
      </c>
      <c r="D527" s="95" t="s">
        <v>302</v>
      </c>
      <c r="E527" s="95"/>
    </row>
    <row r="528" spans="1:5" x14ac:dyDescent="0.25">
      <c r="A528" s="95" t="s">
        <v>1232</v>
      </c>
      <c r="B528" s="95" t="s">
        <v>1233</v>
      </c>
      <c r="C528" s="95" t="s">
        <v>64</v>
      </c>
      <c r="D528" s="95" t="s">
        <v>302</v>
      </c>
      <c r="E528" s="95"/>
    </row>
    <row r="529" spans="1:5" x14ac:dyDescent="0.25">
      <c r="A529" s="95" t="s">
        <v>1234</v>
      </c>
      <c r="B529" s="95" t="s">
        <v>1235</v>
      </c>
      <c r="C529" s="95" t="s">
        <v>53</v>
      </c>
      <c r="D529" s="95" t="s">
        <v>302</v>
      </c>
      <c r="E529" s="95"/>
    </row>
    <row r="530" spans="1:5" x14ac:dyDescent="0.25">
      <c r="A530" s="95" t="s">
        <v>1236</v>
      </c>
      <c r="B530" s="95" t="s">
        <v>1221</v>
      </c>
      <c r="C530" s="95" t="s">
        <v>60</v>
      </c>
      <c r="D530" s="95" t="s">
        <v>302</v>
      </c>
      <c r="E530" s="95"/>
    </row>
    <row r="531" spans="1:5" x14ac:dyDescent="0.25">
      <c r="A531" s="95" t="s">
        <v>1237</v>
      </c>
      <c r="B531" s="95" t="s">
        <v>1223</v>
      </c>
      <c r="C531" s="95" t="s">
        <v>60</v>
      </c>
      <c r="D531" s="95" t="s">
        <v>302</v>
      </c>
      <c r="E531" s="95"/>
    </row>
    <row r="532" spans="1:5" x14ac:dyDescent="0.25">
      <c r="A532" s="95" t="s">
        <v>1238</v>
      </c>
      <c r="B532" s="95" t="s">
        <v>1225</v>
      </c>
      <c r="C532" s="95" t="s">
        <v>60</v>
      </c>
      <c r="D532" s="95" t="s">
        <v>302</v>
      </c>
      <c r="E532" s="95"/>
    </row>
    <row r="533" spans="1:5" x14ac:dyDescent="0.25">
      <c r="A533" s="95" t="s">
        <v>1239</v>
      </c>
      <c r="B533" s="95" t="s">
        <v>1227</v>
      </c>
      <c r="C533" s="95" t="s">
        <v>60</v>
      </c>
      <c r="D533" s="95" t="s">
        <v>302</v>
      </c>
      <c r="E533" s="95"/>
    </row>
    <row r="534" spans="1:5" x14ac:dyDescent="0.25">
      <c r="A534" s="95" t="s">
        <v>1240</v>
      </c>
      <c r="B534" s="95" t="s">
        <v>1229</v>
      </c>
      <c r="C534" s="95" t="s">
        <v>60</v>
      </c>
      <c r="D534" s="95" t="s">
        <v>302</v>
      </c>
      <c r="E534" s="95"/>
    </row>
    <row r="535" spans="1:5" x14ac:dyDescent="0.25">
      <c r="A535" s="95" t="s">
        <v>1241</v>
      </c>
      <c r="B535" s="95" t="s">
        <v>1231</v>
      </c>
      <c r="C535" s="95" t="s">
        <v>60</v>
      </c>
      <c r="D535" s="95" t="s">
        <v>302</v>
      </c>
      <c r="E535" s="95"/>
    </row>
    <row r="536" spans="1:5" x14ac:dyDescent="0.25">
      <c r="A536" s="95" t="s">
        <v>1242</v>
      </c>
      <c r="B536" s="95" t="s">
        <v>1233</v>
      </c>
      <c r="C536" s="95" t="s">
        <v>60</v>
      </c>
      <c r="D536" s="95" t="s">
        <v>302</v>
      </c>
      <c r="E536" s="95"/>
    </row>
    <row r="537" spans="1:5" x14ac:dyDescent="0.25">
      <c r="A537" s="95" t="s">
        <v>1243</v>
      </c>
      <c r="B537" s="95" t="s">
        <v>1244</v>
      </c>
      <c r="C537" s="95" t="s">
        <v>53</v>
      </c>
      <c r="D537" s="95" t="s">
        <v>302</v>
      </c>
      <c r="E537" s="95"/>
    </row>
    <row r="538" spans="1:5" x14ac:dyDescent="0.25">
      <c r="A538" s="95" t="s">
        <v>1245</v>
      </c>
      <c r="B538" s="95" t="s">
        <v>1246</v>
      </c>
      <c r="C538" s="95" t="s">
        <v>53</v>
      </c>
      <c r="D538" s="95" t="s">
        <v>302</v>
      </c>
      <c r="E538" s="95"/>
    </row>
    <row r="539" spans="1:5" x14ac:dyDescent="0.25">
      <c r="A539" s="95" t="s">
        <v>1247</v>
      </c>
      <c r="B539" s="95" t="s">
        <v>1248</v>
      </c>
      <c r="C539" s="95" t="s">
        <v>53</v>
      </c>
      <c r="D539" s="95" t="s">
        <v>302</v>
      </c>
      <c r="E539" s="95"/>
    </row>
    <row r="540" spans="1:5" x14ac:dyDescent="0.25">
      <c r="A540" s="95" t="s">
        <v>1249</v>
      </c>
      <c r="B540" s="95" t="s">
        <v>1250</v>
      </c>
      <c r="C540" s="95" t="s">
        <v>53</v>
      </c>
      <c r="D540" s="95" t="s">
        <v>302</v>
      </c>
      <c r="E540" s="95"/>
    </row>
    <row r="541" spans="1:5" x14ac:dyDescent="0.25">
      <c r="A541" s="95" t="s">
        <v>1251</v>
      </c>
      <c r="B541" s="95" t="s">
        <v>1223</v>
      </c>
      <c r="C541" s="95" t="s">
        <v>53</v>
      </c>
      <c r="D541" s="95" t="s">
        <v>302</v>
      </c>
      <c r="E541" s="95"/>
    </row>
    <row r="542" spans="1:5" x14ac:dyDescent="0.25">
      <c r="A542" s="95" t="s">
        <v>1252</v>
      </c>
      <c r="B542" s="95" t="s">
        <v>1229</v>
      </c>
      <c r="C542" s="95" t="s">
        <v>53</v>
      </c>
      <c r="D542" s="95" t="s">
        <v>302</v>
      </c>
      <c r="E542" s="95"/>
    </row>
    <row r="543" spans="1:5" x14ac:dyDescent="0.25">
      <c r="A543" s="95" t="s">
        <v>1253</v>
      </c>
      <c r="B543" s="95" t="s">
        <v>1254</v>
      </c>
      <c r="C543" s="95" t="s">
        <v>53</v>
      </c>
      <c r="D543" s="95" t="s">
        <v>302</v>
      </c>
      <c r="E543" s="95"/>
    </row>
    <row r="544" spans="1:5" x14ac:dyDescent="0.25">
      <c r="A544" s="95" t="s">
        <v>1255</v>
      </c>
      <c r="B544" s="95" t="s">
        <v>1256</v>
      </c>
      <c r="C544" s="95" t="s">
        <v>90</v>
      </c>
      <c r="D544" s="95" t="s">
        <v>302</v>
      </c>
      <c r="E544" s="95"/>
    </row>
    <row r="545" spans="1:5" x14ac:dyDescent="0.25">
      <c r="A545" s="95" t="s">
        <v>1257</v>
      </c>
      <c r="B545" s="95" t="s">
        <v>1256</v>
      </c>
      <c r="C545" s="95" t="s">
        <v>37</v>
      </c>
      <c r="D545" s="95"/>
      <c r="E545" s="95"/>
    </row>
    <row r="546" spans="1:5" x14ac:dyDescent="0.25">
      <c r="A546" s="95" t="s">
        <v>1258</v>
      </c>
      <c r="B546" s="95" t="s">
        <v>93</v>
      </c>
      <c r="C546" s="95" t="s">
        <v>37</v>
      </c>
      <c r="D546" s="95" t="s">
        <v>301</v>
      </c>
      <c r="E546" s="95"/>
    </row>
    <row r="547" spans="1:5" x14ac:dyDescent="0.25">
      <c r="A547" s="95" t="s">
        <v>92</v>
      </c>
      <c r="B547" s="95" t="s">
        <v>93</v>
      </c>
      <c r="C547" s="95" t="s">
        <v>94</v>
      </c>
      <c r="D547" s="95" t="s">
        <v>301</v>
      </c>
      <c r="E547" s="95"/>
    </row>
    <row r="548" spans="1:5" x14ac:dyDescent="0.25">
      <c r="A548" s="95" t="s">
        <v>1259</v>
      </c>
      <c r="B548" s="95" t="s">
        <v>93</v>
      </c>
      <c r="C548" s="95" t="s">
        <v>42</v>
      </c>
      <c r="D548" s="95" t="s">
        <v>301</v>
      </c>
      <c r="E548" s="95"/>
    </row>
    <row r="549" spans="1:5" x14ac:dyDescent="0.25">
      <c r="A549" s="95" t="s">
        <v>1260</v>
      </c>
      <c r="B549" s="95" t="s">
        <v>93</v>
      </c>
      <c r="C549" s="95" t="s">
        <v>825</v>
      </c>
      <c r="D549" s="95" t="s">
        <v>301</v>
      </c>
      <c r="E549" s="95"/>
    </row>
    <row r="550" spans="1:5" x14ac:dyDescent="0.25">
      <c r="A550" s="95" t="s">
        <v>1261</v>
      </c>
      <c r="B550" s="95" t="s">
        <v>1262</v>
      </c>
      <c r="C550" s="95" t="s">
        <v>37</v>
      </c>
      <c r="D550" s="95" t="s">
        <v>301</v>
      </c>
      <c r="E550" s="95"/>
    </row>
    <row r="551" spans="1:5" x14ac:dyDescent="0.25">
      <c r="A551" s="95" t="s">
        <v>1263</v>
      </c>
      <c r="B551" s="95" t="s">
        <v>1262</v>
      </c>
      <c r="C551" s="95" t="s">
        <v>94</v>
      </c>
      <c r="D551" s="95" t="s">
        <v>301</v>
      </c>
      <c r="E551" s="95"/>
    </row>
    <row r="552" spans="1:5" x14ac:dyDescent="0.25">
      <c r="A552" s="95" t="s">
        <v>1264</v>
      </c>
      <c r="B552" s="95" t="s">
        <v>1262</v>
      </c>
      <c r="C552" s="95" t="s">
        <v>42</v>
      </c>
      <c r="D552" s="95" t="s">
        <v>301</v>
      </c>
      <c r="E552" s="95"/>
    </row>
    <row r="553" spans="1:5" x14ac:dyDescent="0.25">
      <c r="A553" s="95" t="s">
        <v>1265</v>
      </c>
      <c r="B553" s="95" t="s">
        <v>1262</v>
      </c>
      <c r="C553" s="95" t="s">
        <v>825</v>
      </c>
      <c r="D553" s="95" t="s">
        <v>301</v>
      </c>
      <c r="E553" s="95"/>
    </row>
    <row r="554" spans="1:5" x14ac:dyDescent="0.25">
      <c r="A554" s="95" t="s">
        <v>1266</v>
      </c>
      <c r="B554" s="95" t="s">
        <v>1267</v>
      </c>
      <c r="C554" s="95" t="s">
        <v>37</v>
      </c>
      <c r="D554" s="95" t="s">
        <v>301</v>
      </c>
      <c r="E554" s="95"/>
    </row>
    <row r="555" spans="1:5" x14ac:dyDescent="0.25">
      <c r="A555" s="95" t="s">
        <v>1268</v>
      </c>
      <c r="B555" s="95" t="s">
        <v>1267</v>
      </c>
      <c r="C555" s="95" t="s">
        <v>94</v>
      </c>
      <c r="D555" s="95" t="s">
        <v>301</v>
      </c>
      <c r="E555" s="95"/>
    </row>
    <row r="556" spans="1:5" x14ac:dyDescent="0.25">
      <c r="A556" s="95" t="s">
        <v>1269</v>
      </c>
      <c r="B556" s="95" t="s">
        <v>1267</v>
      </c>
      <c r="C556" s="95" t="s">
        <v>42</v>
      </c>
      <c r="D556" s="95" t="s">
        <v>301</v>
      </c>
      <c r="E556" s="95"/>
    </row>
    <row r="557" spans="1:5" x14ac:dyDescent="0.25">
      <c r="A557" s="95" t="s">
        <v>1270</v>
      </c>
      <c r="B557" s="95" t="s">
        <v>1267</v>
      </c>
      <c r="C557" s="95" t="s">
        <v>825</v>
      </c>
      <c r="D557" s="95" t="s">
        <v>301</v>
      </c>
      <c r="E557" s="95"/>
    </row>
    <row r="558" spans="1:5" x14ac:dyDescent="0.25">
      <c r="A558" s="95" t="s">
        <v>1271</v>
      </c>
      <c r="B558" s="95" t="s">
        <v>1272</v>
      </c>
      <c r="C558" s="95" t="s">
        <v>37</v>
      </c>
      <c r="D558" s="95" t="s">
        <v>301</v>
      </c>
      <c r="E558" s="95"/>
    </row>
    <row r="559" spans="1:5" x14ac:dyDescent="0.25">
      <c r="A559" s="95" t="s">
        <v>1273</v>
      </c>
      <c r="B559" s="95" t="s">
        <v>1274</v>
      </c>
      <c r="C559" s="95" t="s">
        <v>37</v>
      </c>
      <c r="D559" s="95" t="s">
        <v>301</v>
      </c>
      <c r="E559" s="95"/>
    </row>
    <row r="560" spans="1:5" x14ac:dyDescent="0.25">
      <c r="A560" s="95" t="s">
        <v>1275</v>
      </c>
      <c r="B560" s="95" t="s">
        <v>1276</v>
      </c>
      <c r="C560" s="95" t="s">
        <v>37</v>
      </c>
      <c r="D560" s="95" t="s">
        <v>301</v>
      </c>
      <c r="E560" s="95"/>
    </row>
    <row r="561" spans="1:5" x14ac:dyDescent="0.25">
      <c r="A561" s="95" t="s">
        <v>1277</v>
      </c>
      <c r="B561" s="95" t="s">
        <v>1278</v>
      </c>
      <c r="C561" s="95" t="s">
        <v>90</v>
      </c>
      <c r="D561" s="95" t="s">
        <v>301</v>
      </c>
      <c r="E561" s="95"/>
    </row>
    <row r="562" spans="1:5" x14ac:dyDescent="0.25">
      <c r="A562" s="95" t="s">
        <v>1279</v>
      </c>
      <c r="B562" s="95" t="s">
        <v>1278</v>
      </c>
      <c r="C562" s="95" t="s">
        <v>37</v>
      </c>
      <c r="D562" s="95" t="s">
        <v>301</v>
      </c>
      <c r="E562" s="95"/>
    </row>
    <row r="563" spans="1:5" x14ac:dyDescent="0.25">
      <c r="A563" s="95" t="s">
        <v>1280</v>
      </c>
      <c r="B563" s="95" t="s">
        <v>1281</v>
      </c>
      <c r="C563" s="95" t="s">
        <v>37</v>
      </c>
      <c r="D563" s="95" t="s">
        <v>302</v>
      </c>
      <c r="E563" s="95"/>
    </row>
    <row r="564" spans="1:5" x14ac:dyDescent="0.25">
      <c r="A564" s="95" t="s">
        <v>1282</v>
      </c>
      <c r="B564" s="95" t="s">
        <v>1281</v>
      </c>
      <c r="C564" s="95" t="s">
        <v>42</v>
      </c>
      <c r="D564" s="95" t="s">
        <v>302</v>
      </c>
      <c r="E564" s="95"/>
    </row>
    <row r="565" spans="1:5" x14ac:dyDescent="0.25">
      <c r="A565" s="95" t="s">
        <v>1283</v>
      </c>
      <c r="B565" s="95" t="s">
        <v>1281</v>
      </c>
      <c r="C565" s="95" t="s">
        <v>221</v>
      </c>
      <c r="D565" s="95" t="s">
        <v>302</v>
      </c>
      <c r="E565" s="95"/>
    </row>
    <row r="566" spans="1:5" x14ac:dyDescent="0.25">
      <c r="A566" s="95" t="s">
        <v>1284</v>
      </c>
      <c r="B566" s="95" t="s">
        <v>1281</v>
      </c>
      <c r="C566" s="95" t="s">
        <v>90</v>
      </c>
      <c r="D566" s="95" t="s">
        <v>302</v>
      </c>
      <c r="E566" s="95"/>
    </row>
    <row r="567" spans="1:5" x14ac:dyDescent="0.25">
      <c r="A567" s="95" t="s">
        <v>1285</v>
      </c>
      <c r="B567" s="95" t="s">
        <v>1286</v>
      </c>
      <c r="C567" s="95" t="s">
        <v>221</v>
      </c>
      <c r="D567" s="95" t="s">
        <v>301</v>
      </c>
      <c r="E567" s="95"/>
    </row>
    <row r="568" spans="1:5" x14ac:dyDescent="0.25">
      <c r="A568" s="95" t="s">
        <v>1287</v>
      </c>
      <c r="B568" s="95" t="s">
        <v>1288</v>
      </c>
      <c r="C568" s="95" t="s">
        <v>64</v>
      </c>
      <c r="D568" s="95" t="s">
        <v>302</v>
      </c>
      <c r="E568" s="95"/>
    </row>
    <row r="569" spans="1:5" x14ac:dyDescent="0.25">
      <c r="A569" s="95" t="s">
        <v>1289</v>
      </c>
      <c r="B569" s="95" t="s">
        <v>1288</v>
      </c>
      <c r="C569" s="95" t="s">
        <v>60</v>
      </c>
      <c r="D569" s="95" t="s">
        <v>302</v>
      </c>
      <c r="E569" s="95"/>
    </row>
    <row r="570" spans="1:5" x14ac:dyDescent="0.25">
      <c r="A570" s="95" t="s">
        <v>1290</v>
      </c>
      <c r="B570" s="95" t="s">
        <v>1146</v>
      </c>
      <c r="C570" s="95" t="s">
        <v>42</v>
      </c>
      <c r="D570" s="95" t="s">
        <v>302</v>
      </c>
      <c r="E570" s="95"/>
    </row>
    <row r="571" spans="1:5" x14ac:dyDescent="0.25">
      <c r="A571" s="95" t="s">
        <v>1291</v>
      </c>
      <c r="B571" s="95" t="s">
        <v>1292</v>
      </c>
      <c r="C571" s="95" t="s">
        <v>42</v>
      </c>
      <c r="D571" s="95" t="s">
        <v>302</v>
      </c>
      <c r="E571" s="95"/>
    </row>
    <row r="572" spans="1:5" x14ac:dyDescent="0.25">
      <c r="A572" s="95" t="s">
        <v>1293</v>
      </c>
      <c r="B572" s="95" t="s">
        <v>1294</v>
      </c>
      <c r="C572" s="95" t="s">
        <v>42</v>
      </c>
      <c r="D572" s="95" t="s">
        <v>302</v>
      </c>
      <c r="E572" s="95"/>
    </row>
    <row r="573" spans="1:5" x14ac:dyDescent="0.25">
      <c r="A573" s="95" t="s">
        <v>1295</v>
      </c>
      <c r="B573" s="95" t="s">
        <v>1296</v>
      </c>
      <c r="C573" s="95" t="s">
        <v>37</v>
      </c>
      <c r="D573" s="95" t="s">
        <v>302</v>
      </c>
      <c r="E573" s="95"/>
    </row>
    <row r="574" spans="1:5" x14ac:dyDescent="0.25">
      <c r="A574" s="95" t="s">
        <v>1297</v>
      </c>
      <c r="B574" s="95" t="s">
        <v>1298</v>
      </c>
      <c r="C574" s="95" t="s">
        <v>64</v>
      </c>
      <c r="D574" s="95" t="s">
        <v>302</v>
      </c>
      <c r="E574" s="95"/>
    </row>
    <row r="575" spans="1:5" x14ac:dyDescent="0.25">
      <c r="A575" s="95" t="s">
        <v>1299</v>
      </c>
      <c r="B575" s="95" t="s">
        <v>1300</v>
      </c>
      <c r="C575" s="95" t="s">
        <v>64</v>
      </c>
      <c r="D575" s="95" t="s">
        <v>302</v>
      </c>
      <c r="E575" s="95"/>
    </row>
    <row r="576" spans="1:5" x14ac:dyDescent="0.25">
      <c r="A576" s="95" t="s">
        <v>1301</v>
      </c>
      <c r="B576" s="95" t="s">
        <v>1302</v>
      </c>
      <c r="C576" s="95" t="s">
        <v>64</v>
      </c>
      <c r="D576" s="95" t="s">
        <v>302</v>
      </c>
      <c r="E576" s="95"/>
    </row>
    <row r="577" spans="1:5" x14ac:dyDescent="0.25">
      <c r="A577" s="95" t="s">
        <v>1303</v>
      </c>
      <c r="B577" s="95" t="s">
        <v>1304</v>
      </c>
      <c r="C577" s="95" t="s">
        <v>64</v>
      </c>
      <c r="D577" s="95" t="s">
        <v>302</v>
      </c>
      <c r="E577" s="95"/>
    </row>
    <row r="578" spans="1:5" x14ac:dyDescent="0.25">
      <c r="A578" s="95" t="s">
        <v>1305</v>
      </c>
      <c r="B578" s="95" t="s">
        <v>1306</v>
      </c>
      <c r="C578" s="95" t="s">
        <v>64</v>
      </c>
      <c r="D578" s="95" t="s">
        <v>302</v>
      </c>
      <c r="E578" s="95"/>
    </row>
    <row r="579" spans="1:5" x14ac:dyDescent="0.25">
      <c r="A579" s="95" t="s">
        <v>1307</v>
      </c>
      <c r="B579" s="95" t="s">
        <v>1308</v>
      </c>
      <c r="C579" s="95" t="s">
        <v>53</v>
      </c>
      <c r="D579" s="95" t="s">
        <v>302</v>
      </c>
      <c r="E579" s="95"/>
    </row>
    <row r="580" spans="1:5" x14ac:dyDescent="0.25">
      <c r="A580" s="95" t="s">
        <v>1309</v>
      </c>
      <c r="B580" s="95" t="s">
        <v>1310</v>
      </c>
      <c r="C580" s="95" t="s">
        <v>53</v>
      </c>
      <c r="D580" s="95" t="s">
        <v>302</v>
      </c>
      <c r="E580" s="95"/>
    </row>
    <row r="581" spans="1:5" x14ac:dyDescent="0.25">
      <c r="A581" s="95" t="s">
        <v>1311</v>
      </c>
      <c r="B581" s="95" t="s">
        <v>1308</v>
      </c>
      <c r="C581" s="95" t="s">
        <v>64</v>
      </c>
      <c r="D581" s="95" t="s">
        <v>302</v>
      </c>
      <c r="E581" s="95"/>
    </row>
    <row r="582" spans="1:5" x14ac:dyDescent="0.25">
      <c r="A582" s="95" t="s">
        <v>1312</v>
      </c>
      <c r="B582" s="95" t="s">
        <v>1310</v>
      </c>
      <c r="C582" s="95" t="s">
        <v>64</v>
      </c>
      <c r="D582" s="95" t="s">
        <v>302</v>
      </c>
      <c r="E582" s="95"/>
    </row>
    <row r="583" spans="1:5" x14ac:dyDescent="0.25">
      <c r="A583" s="95" t="s">
        <v>1313</v>
      </c>
      <c r="B583" s="95" t="s">
        <v>942</v>
      </c>
      <c r="C583" s="95" t="s">
        <v>64</v>
      </c>
      <c r="D583" s="95" t="s">
        <v>302</v>
      </c>
      <c r="E583" s="95"/>
    </row>
    <row r="584" spans="1:5" x14ac:dyDescent="0.25">
      <c r="A584" s="95" t="s">
        <v>1314</v>
      </c>
      <c r="B584" s="95" t="s">
        <v>943</v>
      </c>
      <c r="C584" s="95" t="s">
        <v>64</v>
      </c>
      <c r="D584" s="95" t="s">
        <v>302</v>
      </c>
      <c r="E584" s="95"/>
    </row>
    <row r="585" spans="1:5" x14ac:dyDescent="0.25">
      <c r="A585" s="95" t="s">
        <v>1315</v>
      </c>
      <c r="B585" s="95" t="s">
        <v>945</v>
      </c>
      <c r="C585" s="95" t="s">
        <v>64</v>
      </c>
      <c r="D585" s="95" t="s">
        <v>302</v>
      </c>
      <c r="E585" s="95"/>
    </row>
    <row r="586" spans="1:5" x14ac:dyDescent="0.25">
      <c r="A586" s="95" t="s">
        <v>1316</v>
      </c>
      <c r="B586" s="95" t="s">
        <v>947</v>
      </c>
      <c r="C586" s="95" t="s">
        <v>64</v>
      </c>
      <c r="D586" s="95" t="s">
        <v>302</v>
      </c>
      <c r="E586" s="95"/>
    </row>
    <row r="587" spans="1:5" x14ac:dyDescent="0.25">
      <c r="A587" s="95" t="s">
        <v>1317</v>
      </c>
      <c r="B587" s="95" t="s">
        <v>949</v>
      </c>
      <c r="C587" s="95" t="s">
        <v>64</v>
      </c>
      <c r="D587" s="95" t="s">
        <v>302</v>
      </c>
      <c r="E587" s="95"/>
    </row>
    <row r="588" spans="1:5" x14ac:dyDescent="0.25">
      <c r="A588" s="95" t="s">
        <v>1318</v>
      </c>
      <c r="B588" s="95" t="s">
        <v>951</v>
      </c>
      <c r="C588" s="95" t="s">
        <v>64</v>
      </c>
      <c r="D588" s="95" t="s">
        <v>302</v>
      </c>
      <c r="E588" s="95"/>
    </row>
    <row r="589" spans="1:5" x14ac:dyDescent="0.25">
      <c r="A589" s="95" t="s">
        <v>1319</v>
      </c>
      <c r="B589" s="95" t="s">
        <v>953</v>
      </c>
      <c r="C589" s="95" t="s">
        <v>64</v>
      </c>
      <c r="D589" s="95" t="s">
        <v>302</v>
      </c>
      <c r="E589" s="95"/>
    </row>
    <row r="590" spans="1:5" x14ac:dyDescent="0.25">
      <c r="A590" s="95" t="s">
        <v>1320</v>
      </c>
      <c r="B590" s="95" t="s">
        <v>955</v>
      </c>
      <c r="C590" s="95" t="s">
        <v>64</v>
      </c>
      <c r="D590" s="95" t="s">
        <v>302</v>
      </c>
      <c r="E590" s="95"/>
    </row>
    <row r="591" spans="1:5" x14ac:dyDescent="0.25">
      <c r="A591" s="95" t="s">
        <v>1321</v>
      </c>
      <c r="B591" s="95" t="s">
        <v>1322</v>
      </c>
      <c r="C591" s="95" t="s">
        <v>64</v>
      </c>
      <c r="D591" s="95" t="s">
        <v>301</v>
      </c>
      <c r="E591" s="95"/>
    </row>
    <row r="592" spans="1:5" x14ac:dyDescent="0.25">
      <c r="A592" s="95" t="s">
        <v>1323</v>
      </c>
      <c r="B592" s="95" t="s">
        <v>1324</v>
      </c>
      <c r="C592" s="95" t="s">
        <v>64</v>
      </c>
      <c r="D592" s="95" t="s">
        <v>301</v>
      </c>
      <c r="E592" s="95"/>
    </row>
    <row r="593" spans="1:5" x14ac:dyDescent="0.25">
      <c r="A593" s="95" t="s">
        <v>1325</v>
      </c>
      <c r="B593" s="95" t="s">
        <v>1326</v>
      </c>
      <c r="C593" s="95" t="s">
        <v>64</v>
      </c>
      <c r="D593" s="95" t="s">
        <v>301</v>
      </c>
      <c r="E593" s="95"/>
    </row>
    <row r="594" spans="1:5" x14ac:dyDescent="0.25">
      <c r="A594" s="95" t="s">
        <v>1327</v>
      </c>
      <c r="B594" s="95" t="s">
        <v>1298</v>
      </c>
      <c r="C594" s="95" t="s">
        <v>53</v>
      </c>
      <c r="D594" s="95" t="s">
        <v>302</v>
      </c>
      <c r="E594" s="95"/>
    </row>
    <row r="595" spans="1:5" x14ac:dyDescent="0.25">
      <c r="A595" s="95" t="s">
        <v>1328</v>
      </c>
      <c r="B595" s="95" t="s">
        <v>1300</v>
      </c>
      <c r="C595" s="95" t="s">
        <v>53</v>
      </c>
      <c r="D595" s="95" t="s">
        <v>302</v>
      </c>
      <c r="E595" s="95"/>
    </row>
    <row r="596" spans="1:5" x14ac:dyDescent="0.25">
      <c r="A596" s="95" t="s">
        <v>1329</v>
      </c>
      <c r="B596" s="95" t="s">
        <v>1302</v>
      </c>
      <c r="C596" s="95" t="s">
        <v>53</v>
      </c>
      <c r="D596" s="95" t="s">
        <v>302</v>
      </c>
      <c r="E596" s="95"/>
    </row>
    <row r="597" spans="1:5" x14ac:dyDescent="0.25">
      <c r="A597" s="95" t="s">
        <v>1330</v>
      </c>
      <c r="B597" s="95" t="s">
        <v>1331</v>
      </c>
      <c r="C597" s="95" t="s">
        <v>90</v>
      </c>
      <c r="D597" s="95" t="s">
        <v>302</v>
      </c>
      <c r="E597" s="95"/>
    </row>
    <row r="598" spans="1:5" x14ac:dyDescent="0.25">
      <c r="A598" s="95" t="s">
        <v>1332</v>
      </c>
      <c r="B598" s="95" t="s">
        <v>1333</v>
      </c>
      <c r="C598" s="95" t="s">
        <v>90</v>
      </c>
      <c r="D598" s="95" t="s">
        <v>301</v>
      </c>
      <c r="E598" s="95"/>
    </row>
    <row r="599" spans="1:5" x14ac:dyDescent="0.25">
      <c r="A599" s="95" t="s">
        <v>1334</v>
      </c>
      <c r="B599" s="95" t="s">
        <v>1335</v>
      </c>
      <c r="C599" s="95" t="s">
        <v>90</v>
      </c>
      <c r="D599" s="95" t="s">
        <v>301</v>
      </c>
      <c r="E599" s="95"/>
    </row>
    <row r="600" spans="1:5" x14ac:dyDescent="0.25">
      <c r="A600" s="95" t="s">
        <v>1336</v>
      </c>
      <c r="B600" s="95" t="s">
        <v>1337</v>
      </c>
      <c r="C600" s="95" t="s">
        <v>90</v>
      </c>
      <c r="D600" s="95" t="s">
        <v>301</v>
      </c>
      <c r="E600" s="95"/>
    </row>
    <row r="601" spans="1:5" x14ac:dyDescent="0.25">
      <c r="A601" s="95" t="s">
        <v>1338</v>
      </c>
      <c r="B601" s="95" t="s">
        <v>1339</v>
      </c>
      <c r="C601" s="95" t="s">
        <v>90</v>
      </c>
      <c r="D601" s="95" t="s">
        <v>301</v>
      </c>
      <c r="E601" s="95"/>
    </row>
    <row r="602" spans="1:5" x14ac:dyDescent="0.25">
      <c r="A602" s="95" t="s">
        <v>1340</v>
      </c>
      <c r="B602" s="95" t="s">
        <v>1341</v>
      </c>
      <c r="C602" s="95" t="s">
        <v>90</v>
      </c>
      <c r="D602" s="95" t="s">
        <v>301</v>
      </c>
      <c r="E602" s="95"/>
    </row>
    <row r="603" spans="1:5" x14ac:dyDescent="0.25">
      <c r="A603" s="95" t="s">
        <v>1342</v>
      </c>
      <c r="B603" s="95" t="s">
        <v>1114</v>
      </c>
      <c r="C603" s="95" t="s">
        <v>90</v>
      </c>
      <c r="D603" s="95" t="s">
        <v>301</v>
      </c>
      <c r="E603" s="95"/>
    </row>
    <row r="604" spans="1:5" x14ac:dyDescent="0.25">
      <c r="A604" s="95" t="s">
        <v>1343</v>
      </c>
      <c r="B604" s="95" t="s">
        <v>1116</v>
      </c>
      <c r="C604" s="95" t="s">
        <v>90</v>
      </c>
      <c r="D604" s="95" t="s">
        <v>301</v>
      </c>
      <c r="E604" s="95"/>
    </row>
    <row r="605" spans="1:5" x14ac:dyDescent="0.25">
      <c r="A605" s="95" t="s">
        <v>1344</v>
      </c>
      <c r="B605" s="95" t="s">
        <v>1118</v>
      </c>
      <c r="C605" s="95" t="s">
        <v>90</v>
      </c>
      <c r="D605" s="95" t="s">
        <v>301</v>
      </c>
      <c r="E605" s="95"/>
    </row>
    <row r="606" spans="1:5" x14ac:dyDescent="0.25">
      <c r="A606" s="95" t="s">
        <v>1345</v>
      </c>
      <c r="B606" s="95" t="s">
        <v>1143</v>
      </c>
      <c r="C606" s="95" t="s">
        <v>42</v>
      </c>
      <c r="D606" s="95" t="s">
        <v>302</v>
      </c>
      <c r="E606" s="95"/>
    </row>
    <row r="607" spans="1:5" x14ac:dyDescent="0.25">
      <c r="A607" s="95" t="s">
        <v>1346</v>
      </c>
      <c r="B607" s="95" t="s">
        <v>972</v>
      </c>
      <c r="C607" s="95" t="s">
        <v>90</v>
      </c>
      <c r="D607" s="95" t="s">
        <v>301</v>
      </c>
      <c r="E607" s="95"/>
    </row>
    <row r="608" spans="1:5" x14ac:dyDescent="0.25">
      <c r="A608" s="95" t="s">
        <v>1347</v>
      </c>
      <c r="B608" s="95" t="s">
        <v>1146</v>
      </c>
      <c r="C608" s="95" t="s">
        <v>42</v>
      </c>
      <c r="D608" s="95" t="s">
        <v>302</v>
      </c>
      <c r="E608" s="95"/>
    </row>
    <row r="609" spans="1:5" x14ac:dyDescent="0.25">
      <c r="A609" s="95" t="s">
        <v>1348</v>
      </c>
      <c r="B609" s="95" t="s">
        <v>1148</v>
      </c>
      <c r="C609" s="95" t="s">
        <v>53</v>
      </c>
      <c r="D609" s="95" t="s">
        <v>302</v>
      </c>
      <c r="E609" s="95"/>
    </row>
    <row r="610" spans="1:5" x14ac:dyDescent="0.25">
      <c r="A610" s="95" t="s">
        <v>1349</v>
      </c>
      <c r="B610" s="95" t="s">
        <v>1150</v>
      </c>
      <c r="C610" s="95" t="s">
        <v>53</v>
      </c>
      <c r="D610" s="95" t="s">
        <v>302</v>
      </c>
      <c r="E610" s="95"/>
    </row>
    <row r="611" spans="1:5" x14ac:dyDescent="0.25">
      <c r="A611" s="95" t="s">
        <v>1350</v>
      </c>
      <c r="B611" s="95" t="s">
        <v>1351</v>
      </c>
      <c r="C611" s="95" t="s">
        <v>64</v>
      </c>
      <c r="D611" s="95" t="s">
        <v>302</v>
      </c>
      <c r="E611" s="95"/>
    </row>
    <row r="612" spans="1:5" x14ac:dyDescent="0.25">
      <c r="A612" s="95" t="s">
        <v>1352</v>
      </c>
      <c r="B612" s="95" t="s">
        <v>1184</v>
      </c>
      <c r="C612" s="95" t="s">
        <v>90</v>
      </c>
      <c r="D612" s="95" t="s">
        <v>301</v>
      </c>
      <c r="E612" s="95"/>
    </row>
    <row r="613" spans="1:5" x14ac:dyDescent="0.25">
      <c r="A613" s="95" t="s">
        <v>1353</v>
      </c>
      <c r="B613" s="95" t="s">
        <v>89</v>
      </c>
      <c r="C613" s="95" t="s">
        <v>90</v>
      </c>
      <c r="D613" s="95" t="s">
        <v>301</v>
      </c>
      <c r="E613" s="95"/>
    </row>
    <row r="614" spans="1:5" x14ac:dyDescent="0.25">
      <c r="A614" s="95" t="s">
        <v>1354</v>
      </c>
      <c r="B614" s="95" t="s">
        <v>1355</v>
      </c>
      <c r="C614" s="95" t="s">
        <v>37</v>
      </c>
      <c r="D614" s="95" t="s">
        <v>302</v>
      </c>
      <c r="E614" s="95"/>
    </row>
    <row r="615" spans="1:5" x14ac:dyDescent="0.25">
      <c r="A615" s="95" t="s">
        <v>1356</v>
      </c>
      <c r="B615" s="95" t="s">
        <v>1355</v>
      </c>
      <c r="C615" s="95" t="s">
        <v>90</v>
      </c>
      <c r="D615" s="95" t="s">
        <v>302</v>
      </c>
      <c r="E615" s="95"/>
    </row>
    <row r="616" spans="1:5" x14ac:dyDescent="0.25">
      <c r="A616" s="95" t="s">
        <v>1357</v>
      </c>
      <c r="B616" s="95" t="s">
        <v>1358</v>
      </c>
      <c r="C616" s="95" t="s">
        <v>37</v>
      </c>
      <c r="D616" s="95" t="s">
        <v>302</v>
      </c>
      <c r="E616" s="95"/>
    </row>
    <row r="617" spans="1:5" x14ac:dyDescent="0.25">
      <c r="A617" s="95" t="s">
        <v>1359</v>
      </c>
      <c r="B617" s="95" t="s">
        <v>1360</v>
      </c>
      <c r="C617" s="95" t="s">
        <v>64</v>
      </c>
      <c r="D617" s="95" t="s">
        <v>302</v>
      </c>
      <c r="E617" s="95"/>
    </row>
    <row r="618" spans="1:5" x14ac:dyDescent="0.25">
      <c r="A618" s="95" t="s">
        <v>1361</v>
      </c>
      <c r="B618" s="95" t="s">
        <v>1362</v>
      </c>
      <c r="C618" s="95" t="s">
        <v>37</v>
      </c>
      <c r="D618" s="95" t="s">
        <v>301</v>
      </c>
      <c r="E618" s="95"/>
    </row>
    <row r="619" spans="1:5" x14ac:dyDescent="0.25">
      <c r="A619" s="95" t="s">
        <v>1363</v>
      </c>
      <c r="B619" s="95" t="s">
        <v>1362</v>
      </c>
      <c r="C619" s="95" t="s">
        <v>53</v>
      </c>
      <c r="D619" s="95" t="s">
        <v>301</v>
      </c>
      <c r="E619" s="95"/>
    </row>
    <row r="620" spans="1:5" x14ac:dyDescent="0.25">
      <c r="A620" s="95" t="s">
        <v>1364</v>
      </c>
      <c r="B620" s="95" t="s">
        <v>1365</v>
      </c>
      <c r="C620" s="95" t="s">
        <v>37</v>
      </c>
      <c r="D620" s="95" t="s">
        <v>301</v>
      </c>
      <c r="E620" s="95"/>
    </row>
    <row r="621" spans="1:5" x14ac:dyDescent="0.25">
      <c r="A621" s="95" t="s">
        <v>1366</v>
      </c>
      <c r="B621" s="95" t="s">
        <v>1367</v>
      </c>
      <c r="C621" s="95" t="s">
        <v>64</v>
      </c>
      <c r="D621" s="95" t="s">
        <v>302</v>
      </c>
      <c r="E621" s="95"/>
    </row>
    <row r="622" spans="1:5" x14ac:dyDescent="0.25">
      <c r="A622" s="95" t="s">
        <v>1368</v>
      </c>
      <c r="B622" s="95" t="s">
        <v>1369</v>
      </c>
      <c r="C622" s="95" t="s">
        <v>53</v>
      </c>
      <c r="D622" s="95" t="s">
        <v>302</v>
      </c>
      <c r="E622" s="95"/>
    </row>
    <row r="623" spans="1:5" x14ac:dyDescent="0.25">
      <c r="A623" s="95" t="s">
        <v>1370</v>
      </c>
      <c r="B623" s="95" t="s">
        <v>1371</v>
      </c>
      <c r="C623" s="95" t="s">
        <v>64</v>
      </c>
      <c r="D623" s="95" t="s">
        <v>302</v>
      </c>
      <c r="E623" s="95"/>
    </row>
    <row r="624" spans="1:5" x14ac:dyDescent="0.25">
      <c r="A624" s="95" t="s">
        <v>1372</v>
      </c>
      <c r="B624" s="95" t="s">
        <v>1373</v>
      </c>
      <c r="C624" s="95" t="s">
        <v>53</v>
      </c>
      <c r="D624" s="95" t="s">
        <v>302</v>
      </c>
      <c r="E624" s="95"/>
    </row>
    <row r="625" spans="1:5" x14ac:dyDescent="0.25">
      <c r="A625" s="95" t="s">
        <v>1374</v>
      </c>
      <c r="B625" s="95" t="s">
        <v>1375</v>
      </c>
      <c r="C625" s="95" t="s">
        <v>37</v>
      </c>
      <c r="D625" s="95" t="s">
        <v>302</v>
      </c>
      <c r="E625" s="95"/>
    </row>
    <row r="626" spans="1:5" x14ac:dyDescent="0.25">
      <c r="A626" s="95" t="s">
        <v>96</v>
      </c>
      <c r="B626" s="95" t="s">
        <v>97</v>
      </c>
      <c r="C626" s="95" t="s">
        <v>37</v>
      </c>
      <c r="D626" s="95" t="s">
        <v>302</v>
      </c>
      <c r="E626" s="95"/>
    </row>
    <row r="627" spans="1:5" x14ac:dyDescent="0.25">
      <c r="A627" s="95" t="s">
        <v>1376</v>
      </c>
      <c r="B627" s="95" t="s">
        <v>1377</v>
      </c>
      <c r="C627" s="95" t="s">
        <v>37</v>
      </c>
      <c r="D627" s="95" t="s">
        <v>302</v>
      </c>
      <c r="E627" s="95"/>
    </row>
    <row r="628" spans="1:5" x14ac:dyDescent="0.25">
      <c r="A628" s="95" t="s">
        <v>1378</v>
      </c>
      <c r="B628" s="95" t="s">
        <v>97</v>
      </c>
      <c r="C628" s="95" t="s">
        <v>60</v>
      </c>
      <c r="D628" s="95" t="s">
        <v>302</v>
      </c>
      <c r="E628" s="95"/>
    </row>
    <row r="629" spans="1:5" x14ac:dyDescent="0.25">
      <c r="A629" s="95" t="s">
        <v>1379</v>
      </c>
      <c r="B629" s="95" t="s">
        <v>1380</v>
      </c>
      <c r="C629" s="95" t="s">
        <v>46</v>
      </c>
      <c r="D629" s="95" t="s">
        <v>302</v>
      </c>
      <c r="E629" s="95"/>
    </row>
    <row r="630" spans="1:5" x14ac:dyDescent="0.25">
      <c r="A630" s="95" t="s">
        <v>1381</v>
      </c>
      <c r="B630" s="95" t="s">
        <v>1382</v>
      </c>
      <c r="C630" s="95" t="s">
        <v>42</v>
      </c>
      <c r="D630" s="95" t="s">
        <v>302</v>
      </c>
      <c r="E630" s="95"/>
    </row>
    <row r="631" spans="1:5" x14ac:dyDescent="0.25">
      <c r="A631" s="95" t="s">
        <v>1383</v>
      </c>
      <c r="B631" s="95" t="s">
        <v>1384</v>
      </c>
      <c r="C631" s="95" t="s">
        <v>159</v>
      </c>
      <c r="D631" s="95" t="s">
        <v>302</v>
      </c>
      <c r="E631" s="95"/>
    </row>
    <row r="632" spans="1:5" x14ac:dyDescent="0.25">
      <c r="A632" s="95" t="s">
        <v>1385</v>
      </c>
      <c r="B632" s="95" t="s">
        <v>1384</v>
      </c>
      <c r="C632" s="95" t="s">
        <v>90</v>
      </c>
      <c r="D632" s="95" t="s">
        <v>302</v>
      </c>
      <c r="E632" s="95"/>
    </row>
    <row r="633" spans="1:5" x14ac:dyDescent="0.25">
      <c r="A633" s="95" t="s">
        <v>1386</v>
      </c>
      <c r="B633" s="95" t="s">
        <v>1146</v>
      </c>
      <c r="C633" s="95" t="s">
        <v>42</v>
      </c>
      <c r="D633" s="95" t="s">
        <v>302</v>
      </c>
      <c r="E633" s="95"/>
    </row>
    <row r="634" spans="1:5" x14ac:dyDescent="0.25">
      <c r="A634" s="95" t="s">
        <v>1387</v>
      </c>
      <c r="B634" s="95" t="s">
        <v>1146</v>
      </c>
      <c r="C634" s="95" t="s">
        <v>90</v>
      </c>
      <c r="D634" s="95" t="s">
        <v>302</v>
      </c>
      <c r="E634" s="95"/>
    </row>
    <row r="635" spans="1:5" x14ac:dyDescent="0.25">
      <c r="A635" s="95" t="s">
        <v>1388</v>
      </c>
      <c r="B635" s="95" t="s">
        <v>1389</v>
      </c>
      <c r="C635" s="95" t="s">
        <v>37</v>
      </c>
      <c r="D635" s="95" t="s">
        <v>302</v>
      </c>
      <c r="E635" s="95"/>
    </row>
    <row r="636" spans="1:5" x14ac:dyDescent="0.25">
      <c r="A636" s="95" t="s">
        <v>1390</v>
      </c>
      <c r="B636" s="95" t="s">
        <v>1389</v>
      </c>
      <c r="C636" s="95" t="s">
        <v>42</v>
      </c>
      <c r="D636" s="95" t="s">
        <v>302</v>
      </c>
      <c r="E636" s="95"/>
    </row>
    <row r="637" spans="1:5" x14ac:dyDescent="0.25">
      <c r="A637" s="95" t="s">
        <v>1391</v>
      </c>
      <c r="B637" s="95" t="s">
        <v>1392</v>
      </c>
      <c r="C637" s="95" t="s">
        <v>37</v>
      </c>
      <c r="D637" s="95" t="s">
        <v>302</v>
      </c>
      <c r="E637" s="95"/>
    </row>
    <row r="638" spans="1:5" x14ac:dyDescent="0.25">
      <c r="A638" s="95" t="s">
        <v>1393</v>
      </c>
      <c r="B638" s="95" t="s">
        <v>1392</v>
      </c>
      <c r="C638" s="95" t="s">
        <v>42</v>
      </c>
      <c r="D638" s="95" t="s">
        <v>302</v>
      </c>
      <c r="E638" s="95"/>
    </row>
    <row r="639" spans="1:5" x14ac:dyDescent="0.25">
      <c r="A639" s="95" t="s">
        <v>1394</v>
      </c>
      <c r="B639" s="95" t="s">
        <v>1395</v>
      </c>
      <c r="C639" s="95" t="s">
        <v>46</v>
      </c>
      <c r="D639" s="95" t="s">
        <v>302</v>
      </c>
      <c r="E639" s="95"/>
    </row>
    <row r="640" spans="1:5" x14ac:dyDescent="0.25">
      <c r="A640" s="95" t="s">
        <v>1396</v>
      </c>
      <c r="B640" s="95" t="s">
        <v>1397</v>
      </c>
      <c r="C640" s="95" t="s">
        <v>46</v>
      </c>
      <c r="D640" s="95" t="s">
        <v>302</v>
      </c>
      <c r="E640" s="95"/>
    </row>
    <row r="641" spans="1:5" x14ac:dyDescent="0.25">
      <c r="A641" s="95" t="s">
        <v>1398</v>
      </c>
      <c r="B641" s="95" t="s">
        <v>1399</v>
      </c>
      <c r="C641" s="95" t="s">
        <v>46</v>
      </c>
      <c r="D641" s="95" t="s">
        <v>302</v>
      </c>
      <c r="E641" s="95"/>
    </row>
    <row r="642" spans="1:5" x14ac:dyDescent="0.25">
      <c r="A642" s="95" t="s">
        <v>1400</v>
      </c>
      <c r="B642" s="95" t="s">
        <v>1395</v>
      </c>
      <c r="C642" s="95" t="s">
        <v>37</v>
      </c>
      <c r="D642" s="95" t="s">
        <v>302</v>
      </c>
      <c r="E642" s="95"/>
    </row>
    <row r="643" spans="1:5" x14ac:dyDescent="0.25">
      <c r="A643" s="95" t="s">
        <v>1401</v>
      </c>
      <c r="B643" s="95" t="s">
        <v>1402</v>
      </c>
      <c r="C643" s="95" t="s">
        <v>37</v>
      </c>
      <c r="D643" s="95" t="s">
        <v>302</v>
      </c>
      <c r="E643" s="95"/>
    </row>
    <row r="644" spans="1:5" x14ac:dyDescent="0.25">
      <c r="A644" s="95" t="s">
        <v>1403</v>
      </c>
      <c r="B644" s="95" t="s">
        <v>1404</v>
      </c>
      <c r="C644" s="95" t="s">
        <v>46</v>
      </c>
      <c r="D644" s="95" t="s">
        <v>302</v>
      </c>
      <c r="E644" s="95"/>
    </row>
    <row r="645" spans="1:5" x14ac:dyDescent="0.25">
      <c r="A645" s="95" t="s">
        <v>1405</v>
      </c>
      <c r="B645" s="95" t="s">
        <v>1406</v>
      </c>
      <c r="C645" s="95" t="s">
        <v>60</v>
      </c>
      <c r="D645" s="95" t="s">
        <v>302</v>
      </c>
      <c r="E645" s="95"/>
    </row>
    <row r="646" spans="1:5" x14ac:dyDescent="0.25">
      <c r="A646" s="95" t="s">
        <v>1407</v>
      </c>
      <c r="B646" s="95" t="s">
        <v>1408</v>
      </c>
      <c r="C646" s="95" t="s">
        <v>60</v>
      </c>
      <c r="D646" s="95" t="s">
        <v>302</v>
      </c>
      <c r="E646" s="95"/>
    </row>
    <row r="647" spans="1:5" x14ac:dyDescent="0.25">
      <c r="A647" s="95" t="s">
        <v>1409</v>
      </c>
      <c r="B647" s="95" t="s">
        <v>1410</v>
      </c>
      <c r="C647" s="95" t="s">
        <v>60</v>
      </c>
      <c r="D647" s="95" t="s">
        <v>302</v>
      </c>
      <c r="E647" s="95"/>
    </row>
    <row r="648" spans="1:5" x14ac:dyDescent="0.25">
      <c r="A648" s="95" t="s">
        <v>1411</v>
      </c>
      <c r="B648" s="95" t="s">
        <v>1410</v>
      </c>
      <c r="C648" s="95" t="s">
        <v>42</v>
      </c>
      <c r="D648" s="95" t="s">
        <v>302</v>
      </c>
      <c r="E648" s="95"/>
    </row>
    <row r="649" spans="1:5" x14ac:dyDescent="0.25">
      <c r="A649" s="95" t="s">
        <v>1412</v>
      </c>
      <c r="B649" s="95" t="s">
        <v>1413</v>
      </c>
      <c r="C649" s="95" t="s">
        <v>60</v>
      </c>
      <c r="D649" s="95" t="s">
        <v>302</v>
      </c>
      <c r="E649" s="95"/>
    </row>
    <row r="650" spans="1:5" x14ac:dyDescent="0.25">
      <c r="A650" s="95" t="s">
        <v>1414</v>
      </c>
      <c r="B650" s="95" t="s">
        <v>1415</v>
      </c>
      <c r="C650" s="95" t="s">
        <v>42</v>
      </c>
      <c r="D650" s="95" t="s">
        <v>302</v>
      </c>
      <c r="E650" s="95"/>
    </row>
    <row r="651" spans="1:5" x14ac:dyDescent="0.25">
      <c r="A651" s="95" t="s">
        <v>1416</v>
      </c>
      <c r="B651" s="95" t="s">
        <v>1417</v>
      </c>
      <c r="C651" s="95" t="s">
        <v>1418</v>
      </c>
      <c r="D651" s="95" t="s">
        <v>301</v>
      </c>
      <c r="E651" s="95"/>
    </row>
    <row r="652" spans="1:5" x14ac:dyDescent="0.25">
      <c r="A652" s="95" t="s">
        <v>1419</v>
      </c>
      <c r="B652" s="95" t="s">
        <v>1420</v>
      </c>
      <c r="C652" s="95" t="s">
        <v>46</v>
      </c>
      <c r="D652" s="95" t="s">
        <v>302</v>
      </c>
      <c r="E652" s="95"/>
    </row>
    <row r="653" spans="1:5" x14ac:dyDescent="0.25">
      <c r="A653" s="95" t="s">
        <v>1421</v>
      </c>
      <c r="B653" s="95" t="s">
        <v>1422</v>
      </c>
      <c r="C653" s="95" t="s">
        <v>60</v>
      </c>
      <c r="D653" s="95" t="s">
        <v>302</v>
      </c>
      <c r="E653" s="95"/>
    </row>
    <row r="654" spans="1:5" x14ac:dyDescent="0.25">
      <c r="A654" s="95" t="s">
        <v>1423</v>
      </c>
      <c r="B654" s="95" t="s">
        <v>1424</v>
      </c>
      <c r="C654" s="95" t="s">
        <v>90</v>
      </c>
      <c r="D654" s="95" t="s">
        <v>302</v>
      </c>
      <c r="E654" s="95"/>
    </row>
    <row r="655" spans="1:5" x14ac:dyDescent="0.25">
      <c r="A655" s="95" t="s">
        <v>1425</v>
      </c>
      <c r="B655" s="95" t="s">
        <v>1424</v>
      </c>
      <c r="C655" s="95" t="s">
        <v>37</v>
      </c>
      <c r="D655" s="95"/>
      <c r="E655" s="95"/>
    </row>
    <row r="656" spans="1:5" x14ac:dyDescent="0.25">
      <c r="A656" s="95" t="s">
        <v>1426</v>
      </c>
      <c r="B656" s="95" t="s">
        <v>1427</v>
      </c>
      <c r="C656" s="95" t="s">
        <v>37</v>
      </c>
      <c r="D656" s="95" t="s">
        <v>301</v>
      </c>
      <c r="E656" s="95"/>
    </row>
    <row r="657" spans="1:5" x14ac:dyDescent="0.25">
      <c r="A657" s="95" t="s">
        <v>1428</v>
      </c>
      <c r="B657" s="95" t="s">
        <v>1429</v>
      </c>
      <c r="C657" s="95" t="s">
        <v>90</v>
      </c>
      <c r="D657" s="95" t="s">
        <v>302</v>
      </c>
      <c r="E657" s="95"/>
    </row>
    <row r="658" spans="1:5" x14ac:dyDescent="0.25">
      <c r="A658" s="95" t="s">
        <v>1430</v>
      </c>
      <c r="B658" s="95" t="s">
        <v>1429</v>
      </c>
      <c r="C658" s="95" t="s">
        <v>37</v>
      </c>
      <c r="D658" s="95"/>
      <c r="E658" s="95"/>
    </row>
    <row r="659" spans="1:5" x14ac:dyDescent="0.25">
      <c r="A659" s="95" t="s">
        <v>1431</v>
      </c>
      <c r="B659" s="95" t="s">
        <v>1432</v>
      </c>
      <c r="C659" s="95" t="s">
        <v>37</v>
      </c>
      <c r="D659" s="95" t="s">
        <v>302</v>
      </c>
      <c r="E659" s="95"/>
    </row>
    <row r="660" spans="1:5" x14ac:dyDescent="0.25">
      <c r="A660" s="95" t="s">
        <v>1433</v>
      </c>
      <c r="B660" s="95" t="s">
        <v>1434</v>
      </c>
      <c r="C660" s="95" t="s">
        <v>37</v>
      </c>
      <c r="D660" s="95" t="s">
        <v>302</v>
      </c>
      <c r="E660" s="95"/>
    </row>
    <row r="661" spans="1:5" x14ac:dyDescent="0.25">
      <c r="A661" s="95" t="s">
        <v>1435</v>
      </c>
      <c r="B661" s="95" t="s">
        <v>1436</v>
      </c>
      <c r="C661" s="95" t="s">
        <v>46</v>
      </c>
      <c r="D661" s="95" t="s">
        <v>302</v>
      </c>
      <c r="E661" s="95"/>
    </row>
    <row r="662" spans="1:5" x14ac:dyDescent="0.25">
      <c r="A662" s="95" t="s">
        <v>1437</v>
      </c>
      <c r="B662" s="95" t="s">
        <v>1438</v>
      </c>
      <c r="C662" s="95" t="s">
        <v>37</v>
      </c>
      <c r="D662" s="95" t="s">
        <v>302</v>
      </c>
      <c r="E662" s="95"/>
    </row>
    <row r="663" spans="1:5" x14ac:dyDescent="0.25">
      <c r="A663" s="95" t="s">
        <v>1439</v>
      </c>
      <c r="B663" s="95" t="s">
        <v>1440</v>
      </c>
      <c r="C663" s="95" t="s">
        <v>90</v>
      </c>
      <c r="D663" s="95" t="s">
        <v>302</v>
      </c>
      <c r="E663" s="95"/>
    </row>
    <row r="664" spans="1:5" x14ac:dyDescent="0.25">
      <c r="A664" s="95" t="s">
        <v>1441</v>
      </c>
      <c r="B664" s="95" t="s">
        <v>1442</v>
      </c>
      <c r="C664" s="95" t="s">
        <v>42</v>
      </c>
      <c r="D664" s="95" t="s">
        <v>302</v>
      </c>
      <c r="E664" s="95"/>
    </row>
    <row r="665" spans="1:5" x14ac:dyDescent="0.25">
      <c r="A665" s="95" t="s">
        <v>1443</v>
      </c>
      <c r="B665" s="95" t="s">
        <v>1444</v>
      </c>
      <c r="C665" s="95" t="s">
        <v>46</v>
      </c>
      <c r="D665" s="95" t="s">
        <v>302</v>
      </c>
      <c r="E665" s="95"/>
    </row>
    <row r="666" spans="1:5" x14ac:dyDescent="0.25">
      <c r="A666" s="95" t="s">
        <v>1445</v>
      </c>
      <c r="B666" s="95" t="s">
        <v>1442</v>
      </c>
      <c r="C666" s="95" t="s">
        <v>37</v>
      </c>
      <c r="D666" s="95" t="s">
        <v>302</v>
      </c>
      <c r="E666" s="95"/>
    </row>
    <row r="667" spans="1:5" x14ac:dyDescent="0.25">
      <c r="A667" s="95" t="s">
        <v>1446</v>
      </c>
      <c r="B667" s="95" t="s">
        <v>1447</v>
      </c>
      <c r="C667" s="95" t="s">
        <v>90</v>
      </c>
      <c r="D667" s="95" t="s">
        <v>302</v>
      </c>
      <c r="E667" s="95"/>
    </row>
    <row r="668" spans="1:5" x14ac:dyDescent="0.25">
      <c r="A668" s="95" t="s">
        <v>1448</v>
      </c>
      <c r="B668" s="95" t="s">
        <v>1447</v>
      </c>
      <c r="C668" s="95" t="s">
        <v>37</v>
      </c>
      <c r="D668" s="95"/>
      <c r="E668" s="95"/>
    </row>
    <row r="669" spans="1:5" x14ac:dyDescent="0.25">
      <c r="A669" s="95" t="s">
        <v>1449</v>
      </c>
      <c r="B669" s="95" t="s">
        <v>1450</v>
      </c>
      <c r="C669" s="95" t="s">
        <v>37</v>
      </c>
      <c r="D669" s="95" t="s">
        <v>302</v>
      </c>
      <c r="E669" s="95"/>
    </row>
    <row r="670" spans="1:5" x14ac:dyDescent="0.25">
      <c r="A670" s="95" t="s">
        <v>1451</v>
      </c>
      <c r="B670" s="95" t="s">
        <v>1450</v>
      </c>
      <c r="C670" s="95" t="s">
        <v>169</v>
      </c>
      <c r="D670" s="95" t="s">
        <v>302</v>
      </c>
      <c r="E670" s="95"/>
    </row>
    <row r="671" spans="1:5" x14ac:dyDescent="0.25">
      <c r="A671" s="95" t="s">
        <v>1452</v>
      </c>
      <c r="B671" s="95" t="s">
        <v>1453</v>
      </c>
      <c r="C671" s="95" t="s">
        <v>90</v>
      </c>
      <c r="D671" s="95" t="s">
        <v>302</v>
      </c>
      <c r="E671" s="95"/>
    </row>
    <row r="672" spans="1:5" x14ac:dyDescent="0.25">
      <c r="A672" s="95" t="s">
        <v>1454</v>
      </c>
      <c r="B672" s="95" t="s">
        <v>1455</v>
      </c>
      <c r="C672" s="95" t="s">
        <v>46</v>
      </c>
      <c r="D672" s="95" t="s">
        <v>302</v>
      </c>
      <c r="E672" s="95"/>
    </row>
    <row r="673" spans="1:5" x14ac:dyDescent="0.25">
      <c r="A673" s="95" t="s">
        <v>1456</v>
      </c>
      <c r="B673" s="95" t="s">
        <v>1457</v>
      </c>
      <c r="C673" s="95" t="s">
        <v>37</v>
      </c>
      <c r="D673" s="95" t="s">
        <v>302</v>
      </c>
      <c r="E673" s="95"/>
    </row>
    <row r="674" spans="1:5" x14ac:dyDescent="0.25">
      <c r="A674" s="95" t="s">
        <v>1458</v>
      </c>
      <c r="B674" s="95" t="s">
        <v>1459</v>
      </c>
      <c r="C674" s="95" t="s">
        <v>37</v>
      </c>
      <c r="D674" s="95" t="s">
        <v>302</v>
      </c>
      <c r="E674" s="95"/>
    </row>
    <row r="675" spans="1:5" x14ac:dyDescent="0.25">
      <c r="A675" s="95" t="s">
        <v>1460</v>
      </c>
      <c r="B675" s="95" t="s">
        <v>1461</v>
      </c>
      <c r="C675" s="95" t="s">
        <v>46</v>
      </c>
      <c r="D675" s="95" t="s">
        <v>302</v>
      </c>
      <c r="E675" s="95"/>
    </row>
    <row r="676" spans="1:5" x14ac:dyDescent="0.25">
      <c r="A676" s="95" t="s">
        <v>1462</v>
      </c>
      <c r="B676" s="95" t="s">
        <v>1463</v>
      </c>
      <c r="C676" s="95" t="s">
        <v>37</v>
      </c>
      <c r="D676" s="95"/>
      <c r="E676" s="95"/>
    </row>
    <row r="677" spans="1:5" x14ac:dyDescent="0.25">
      <c r="A677" s="95" t="s">
        <v>1464</v>
      </c>
      <c r="B677" s="95" t="s">
        <v>1465</v>
      </c>
      <c r="C677" s="95" t="s">
        <v>42</v>
      </c>
      <c r="D677" s="95" t="s">
        <v>302</v>
      </c>
      <c r="E677" s="95"/>
    </row>
    <row r="678" spans="1:5" x14ac:dyDescent="0.25">
      <c r="A678" s="95" t="s">
        <v>1466</v>
      </c>
      <c r="B678" s="95" t="s">
        <v>1467</v>
      </c>
      <c r="C678" s="95" t="s">
        <v>42</v>
      </c>
      <c r="D678" s="95" t="s">
        <v>302</v>
      </c>
      <c r="E678" s="95"/>
    </row>
    <row r="679" spans="1:5" x14ac:dyDescent="0.25">
      <c r="A679" s="95" t="s">
        <v>1468</v>
      </c>
      <c r="B679" s="95" t="s">
        <v>1469</v>
      </c>
      <c r="C679" s="95" t="s">
        <v>37</v>
      </c>
      <c r="D679" s="95" t="s">
        <v>302</v>
      </c>
      <c r="E679" s="95"/>
    </row>
    <row r="680" spans="1:5" x14ac:dyDescent="0.25">
      <c r="A680" s="95" t="s">
        <v>1470</v>
      </c>
      <c r="B680" s="95" t="s">
        <v>1471</v>
      </c>
      <c r="C680" s="95" t="s">
        <v>42</v>
      </c>
      <c r="D680" s="95" t="s">
        <v>302</v>
      </c>
      <c r="E680" s="95"/>
    </row>
    <row r="681" spans="1:5" x14ac:dyDescent="0.25">
      <c r="A681" s="95" t="s">
        <v>1472</v>
      </c>
      <c r="B681" s="95" t="s">
        <v>1473</v>
      </c>
      <c r="C681" s="95" t="s">
        <v>42</v>
      </c>
      <c r="D681" s="95" t="s">
        <v>302</v>
      </c>
      <c r="E681" s="95"/>
    </row>
    <row r="682" spans="1:5" x14ac:dyDescent="0.25">
      <c r="A682" s="95" t="s">
        <v>1474</v>
      </c>
      <c r="B682" s="95" t="s">
        <v>1475</v>
      </c>
      <c r="C682" s="95" t="s">
        <v>42</v>
      </c>
      <c r="D682" s="95" t="s">
        <v>302</v>
      </c>
      <c r="E682" s="95"/>
    </row>
    <row r="683" spans="1:5" x14ac:dyDescent="0.25">
      <c r="A683" s="95" t="s">
        <v>1476</v>
      </c>
      <c r="B683" s="95" t="s">
        <v>1477</v>
      </c>
      <c r="C683" s="95" t="s">
        <v>42</v>
      </c>
      <c r="D683" s="95" t="s">
        <v>302</v>
      </c>
      <c r="E683" s="95"/>
    </row>
    <row r="684" spans="1:5" x14ac:dyDescent="0.25">
      <c r="A684" s="95" t="s">
        <v>1478</v>
      </c>
      <c r="B684" s="95" t="s">
        <v>1479</v>
      </c>
      <c r="C684" s="95" t="s">
        <v>42</v>
      </c>
      <c r="D684" s="95" t="s">
        <v>302</v>
      </c>
      <c r="E684" s="95"/>
    </row>
    <row r="685" spans="1:5" x14ac:dyDescent="0.25">
      <c r="A685" s="95" t="s">
        <v>1480</v>
      </c>
      <c r="B685" s="95" t="s">
        <v>1481</v>
      </c>
      <c r="C685" s="95" t="s">
        <v>42</v>
      </c>
      <c r="D685" s="95" t="s">
        <v>302</v>
      </c>
      <c r="E685" s="95"/>
    </row>
    <row r="686" spans="1:5" x14ac:dyDescent="0.25">
      <c r="A686" s="95" t="s">
        <v>1482</v>
      </c>
      <c r="B686" s="95" t="s">
        <v>1483</v>
      </c>
      <c r="C686" s="95" t="s">
        <v>42</v>
      </c>
      <c r="D686" s="95" t="s">
        <v>302</v>
      </c>
      <c r="E686" s="95"/>
    </row>
    <row r="687" spans="1:5" x14ac:dyDescent="0.25">
      <c r="A687" s="95" t="s">
        <v>1484</v>
      </c>
      <c r="B687" s="95" t="s">
        <v>1485</v>
      </c>
      <c r="C687" s="95" t="s">
        <v>46</v>
      </c>
      <c r="D687" s="95" t="s">
        <v>302</v>
      </c>
      <c r="E687" s="95"/>
    </row>
    <row r="688" spans="1:5" x14ac:dyDescent="0.25">
      <c r="A688" s="95" t="s">
        <v>1486</v>
      </c>
      <c r="B688" s="95" t="s">
        <v>1487</v>
      </c>
      <c r="C688" s="95" t="s">
        <v>46</v>
      </c>
      <c r="D688" s="95" t="s">
        <v>302</v>
      </c>
      <c r="E688" s="95"/>
    </row>
    <row r="689" spans="1:5" x14ac:dyDescent="0.25">
      <c r="A689" s="95" t="s">
        <v>1488</v>
      </c>
      <c r="B689" s="95" t="s">
        <v>1489</v>
      </c>
      <c r="C689" s="95" t="s">
        <v>37</v>
      </c>
      <c r="D689" s="95" t="s">
        <v>301</v>
      </c>
      <c r="E689" s="95"/>
    </row>
    <row r="690" spans="1:5" x14ac:dyDescent="0.25">
      <c r="A690" s="95" t="s">
        <v>1490</v>
      </c>
      <c r="B690" s="95" t="s">
        <v>1491</v>
      </c>
      <c r="C690" s="95" t="s">
        <v>46</v>
      </c>
      <c r="D690" s="95" t="s">
        <v>301</v>
      </c>
      <c r="E690" s="95"/>
    </row>
    <row r="691" spans="1:5" x14ac:dyDescent="0.25">
      <c r="A691" s="95" t="s">
        <v>1492</v>
      </c>
      <c r="B691" s="95" t="s">
        <v>1493</v>
      </c>
      <c r="C691" s="95" t="s">
        <v>46</v>
      </c>
      <c r="D691" s="95" t="s">
        <v>301</v>
      </c>
      <c r="E691" s="95"/>
    </row>
    <row r="692" spans="1:5" x14ac:dyDescent="0.25">
      <c r="A692" s="95" t="s">
        <v>1494</v>
      </c>
      <c r="B692" s="95" t="s">
        <v>1495</v>
      </c>
      <c r="C692" s="95" t="s">
        <v>46</v>
      </c>
      <c r="D692" s="95" t="s">
        <v>301</v>
      </c>
      <c r="E692" s="95"/>
    </row>
    <row r="693" spans="1:5" x14ac:dyDescent="0.25">
      <c r="A693" s="95" t="s">
        <v>1496</v>
      </c>
      <c r="B693" s="95" t="s">
        <v>1497</v>
      </c>
      <c r="C693" s="95" t="s">
        <v>46</v>
      </c>
      <c r="D693" s="95" t="s">
        <v>301</v>
      </c>
      <c r="E693" s="95"/>
    </row>
    <row r="694" spans="1:5" x14ac:dyDescent="0.25">
      <c r="A694" s="95" t="s">
        <v>1498</v>
      </c>
      <c r="B694" s="95" t="s">
        <v>1499</v>
      </c>
      <c r="C694" s="95" t="s">
        <v>46</v>
      </c>
      <c r="D694" s="95" t="s">
        <v>301</v>
      </c>
      <c r="E694" s="95"/>
    </row>
    <row r="695" spans="1:5" x14ac:dyDescent="0.25">
      <c r="A695" s="95" t="s">
        <v>1500</v>
      </c>
      <c r="B695" s="95" t="s">
        <v>1501</v>
      </c>
      <c r="C695" s="95" t="s">
        <v>46</v>
      </c>
      <c r="D695" s="95" t="s">
        <v>301</v>
      </c>
      <c r="E695" s="95"/>
    </row>
    <row r="696" spans="1:5" x14ac:dyDescent="0.25">
      <c r="A696" s="95" t="s">
        <v>1502</v>
      </c>
      <c r="B696" s="95" t="s">
        <v>1503</v>
      </c>
      <c r="C696" s="95" t="s">
        <v>46</v>
      </c>
      <c r="D696" s="95" t="s">
        <v>301</v>
      </c>
      <c r="E696" s="95"/>
    </row>
    <row r="697" spans="1:5" x14ac:dyDescent="0.25">
      <c r="A697" s="95" t="s">
        <v>1504</v>
      </c>
      <c r="B697" s="95" t="s">
        <v>1505</v>
      </c>
      <c r="C697" s="95" t="s">
        <v>159</v>
      </c>
      <c r="D697" s="95" t="s">
        <v>302</v>
      </c>
      <c r="E697" s="95"/>
    </row>
    <row r="698" spans="1:5" x14ac:dyDescent="0.25">
      <c r="A698" s="95" t="s">
        <v>1506</v>
      </c>
      <c r="B698" s="95" t="s">
        <v>1507</v>
      </c>
      <c r="C698" s="95" t="s">
        <v>90</v>
      </c>
      <c r="D698" s="95" t="s">
        <v>301</v>
      </c>
      <c r="E698" s="95"/>
    </row>
    <row r="699" spans="1:5" x14ac:dyDescent="0.25">
      <c r="A699" s="95" t="s">
        <v>1508</v>
      </c>
      <c r="B699" s="95" t="s">
        <v>1509</v>
      </c>
      <c r="C699" s="95" t="s">
        <v>37</v>
      </c>
      <c r="D699" s="95" t="s">
        <v>301</v>
      </c>
      <c r="E699" s="95" t="s">
        <v>4819</v>
      </c>
    </row>
    <row r="700" spans="1:5" x14ac:dyDescent="0.25">
      <c r="A700" s="95" t="s">
        <v>1510</v>
      </c>
      <c r="B700" s="95" t="s">
        <v>1511</v>
      </c>
      <c r="C700" s="95" t="s">
        <v>1512</v>
      </c>
      <c r="D700" s="95" t="s">
        <v>301</v>
      </c>
      <c r="E700" s="95"/>
    </row>
    <row r="701" spans="1:5" x14ac:dyDescent="0.25">
      <c r="A701" s="95" t="s">
        <v>1513</v>
      </c>
      <c r="B701" s="95" t="s">
        <v>1514</v>
      </c>
      <c r="C701" s="95" t="s">
        <v>46</v>
      </c>
      <c r="D701" s="95" t="s">
        <v>301</v>
      </c>
      <c r="E701" s="95"/>
    </row>
    <row r="702" spans="1:5" x14ac:dyDescent="0.25">
      <c r="A702" s="95" t="s">
        <v>1515</v>
      </c>
      <c r="B702" s="95" t="s">
        <v>1516</v>
      </c>
      <c r="C702" s="95" t="s">
        <v>46</v>
      </c>
      <c r="D702" s="95" t="s">
        <v>302</v>
      </c>
      <c r="E702" s="95"/>
    </row>
    <row r="703" spans="1:5" x14ac:dyDescent="0.25">
      <c r="A703" s="95" t="s">
        <v>1517</v>
      </c>
      <c r="B703" s="95" t="s">
        <v>1518</v>
      </c>
      <c r="C703" s="95" t="s">
        <v>46</v>
      </c>
      <c r="D703" s="95" t="s">
        <v>302</v>
      </c>
      <c r="E703" s="95"/>
    </row>
    <row r="704" spans="1:5" x14ac:dyDescent="0.25">
      <c r="A704" s="95" t="s">
        <v>1519</v>
      </c>
      <c r="B704" s="95" t="s">
        <v>1520</v>
      </c>
      <c r="C704" s="95" t="s">
        <v>42</v>
      </c>
      <c r="D704" s="95" t="s">
        <v>302</v>
      </c>
      <c r="E704" s="95"/>
    </row>
    <row r="705" spans="1:5" x14ac:dyDescent="0.25">
      <c r="A705" s="95" t="s">
        <v>1521</v>
      </c>
      <c r="B705" s="95" t="s">
        <v>1522</v>
      </c>
      <c r="C705" s="95" t="s">
        <v>46</v>
      </c>
      <c r="D705" s="95" t="s">
        <v>301</v>
      </c>
      <c r="E705" s="95" t="s">
        <v>4819</v>
      </c>
    </row>
    <row r="706" spans="1:5" x14ac:dyDescent="0.25">
      <c r="A706" s="95" t="s">
        <v>1523</v>
      </c>
      <c r="B706" s="95" t="s">
        <v>1524</v>
      </c>
      <c r="C706" s="95" t="s">
        <v>46</v>
      </c>
      <c r="D706" s="95" t="s">
        <v>301</v>
      </c>
      <c r="E706" s="95" t="s">
        <v>4819</v>
      </c>
    </row>
    <row r="707" spans="1:5" x14ac:dyDescent="0.25">
      <c r="A707" s="95" t="s">
        <v>1525</v>
      </c>
      <c r="B707" s="95" t="s">
        <v>1526</v>
      </c>
      <c r="C707" s="95" t="s">
        <v>46</v>
      </c>
      <c r="D707" s="95" t="s">
        <v>301</v>
      </c>
      <c r="E707" s="95" t="s">
        <v>4819</v>
      </c>
    </row>
    <row r="708" spans="1:5" x14ac:dyDescent="0.25">
      <c r="A708" s="95" t="s">
        <v>1527</v>
      </c>
      <c r="B708" s="95" t="s">
        <v>1528</v>
      </c>
      <c r="C708" s="95" t="s">
        <v>90</v>
      </c>
      <c r="D708" s="95" t="s">
        <v>302</v>
      </c>
      <c r="E708" s="95"/>
    </row>
    <row r="709" spans="1:5" x14ac:dyDescent="0.25">
      <c r="A709" s="95" t="s">
        <v>1529</v>
      </c>
      <c r="B709" s="95" t="s">
        <v>1528</v>
      </c>
      <c r="C709" s="95" t="s">
        <v>37</v>
      </c>
      <c r="D709" s="95"/>
      <c r="E709" s="95"/>
    </row>
    <row r="710" spans="1:5" x14ac:dyDescent="0.25">
      <c r="A710" s="95" t="s">
        <v>1530</v>
      </c>
      <c r="B710" s="95" t="s">
        <v>1531</v>
      </c>
      <c r="C710" s="95" t="s">
        <v>37</v>
      </c>
      <c r="D710" s="95" t="s">
        <v>302</v>
      </c>
      <c r="E710" s="95"/>
    </row>
    <row r="711" spans="1:5" x14ac:dyDescent="0.25">
      <c r="A711" s="95" t="s">
        <v>1532</v>
      </c>
      <c r="B711" s="95" t="s">
        <v>1533</v>
      </c>
      <c r="C711" s="95" t="s">
        <v>37</v>
      </c>
      <c r="D711" s="95" t="s">
        <v>302</v>
      </c>
      <c r="E711" s="95"/>
    </row>
    <row r="712" spans="1:5" x14ac:dyDescent="0.25">
      <c r="A712" s="95" t="s">
        <v>1534</v>
      </c>
      <c r="B712" s="95" t="s">
        <v>1531</v>
      </c>
      <c r="C712" s="95" t="s">
        <v>1535</v>
      </c>
      <c r="D712" s="95" t="s">
        <v>302</v>
      </c>
      <c r="E712" s="95"/>
    </row>
    <row r="713" spans="1:5" x14ac:dyDescent="0.25">
      <c r="A713" s="95" t="s">
        <v>1536</v>
      </c>
      <c r="B713" s="95" t="s">
        <v>1533</v>
      </c>
      <c r="C713" s="95" t="s">
        <v>1535</v>
      </c>
      <c r="D713" s="95" t="s">
        <v>302</v>
      </c>
      <c r="E713" s="95"/>
    </row>
    <row r="714" spans="1:5" x14ac:dyDescent="0.25">
      <c r="A714" s="95" t="s">
        <v>1537</v>
      </c>
      <c r="B714" s="95" t="s">
        <v>1531</v>
      </c>
      <c r="C714" s="95" t="s">
        <v>90</v>
      </c>
      <c r="D714" s="95" t="s">
        <v>302</v>
      </c>
      <c r="E714" s="95"/>
    </row>
    <row r="715" spans="1:5" x14ac:dyDescent="0.25">
      <c r="A715" s="95" t="s">
        <v>1538</v>
      </c>
      <c r="B715" s="95" t="s">
        <v>1533</v>
      </c>
      <c r="C715" s="95" t="s">
        <v>90</v>
      </c>
      <c r="D715" s="95" t="s">
        <v>302</v>
      </c>
      <c r="E715" s="95"/>
    </row>
    <row r="716" spans="1:5" x14ac:dyDescent="0.25">
      <c r="A716" s="95" t="s">
        <v>1539</v>
      </c>
      <c r="B716" s="95" t="s">
        <v>1540</v>
      </c>
      <c r="C716" s="95" t="s">
        <v>37</v>
      </c>
      <c r="D716" s="95" t="s">
        <v>302</v>
      </c>
      <c r="E716" s="95"/>
    </row>
    <row r="717" spans="1:5" x14ac:dyDescent="0.25">
      <c r="A717" s="95" t="s">
        <v>1541</v>
      </c>
      <c r="B717" s="95" t="s">
        <v>1540</v>
      </c>
      <c r="C717" s="95" t="s">
        <v>42</v>
      </c>
      <c r="D717" s="95" t="s">
        <v>302</v>
      </c>
      <c r="E717" s="95"/>
    </row>
    <row r="718" spans="1:5" x14ac:dyDescent="0.25">
      <c r="A718" s="95" t="s">
        <v>1542</v>
      </c>
      <c r="B718" s="95" t="s">
        <v>1540</v>
      </c>
      <c r="C718" s="95" t="s">
        <v>1535</v>
      </c>
      <c r="D718" s="95" t="s">
        <v>302</v>
      </c>
      <c r="E718" s="95"/>
    </row>
    <row r="719" spans="1:5" x14ac:dyDescent="0.25">
      <c r="A719" s="95" t="s">
        <v>1543</v>
      </c>
      <c r="B719" s="95" t="s">
        <v>1540</v>
      </c>
      <c r="C719" s="95" t="s">
        <v>46</v>
      </c>
      <c r="D719" s="95" t="s">
        <v>302</v>
      </c>
      <c r="E719" s="95"/>
    </row>
    <row r="720" spans="1:5" x14ac:dyDescent="0.25">
      <c r="A720" s="95" t="s">
        <v>1544</v>
      </c>
      <c r="B720" s="95" t="s">
        <v>1545</v>
      </c>
      <c r="C720" s="95" t="s">
        <v>46</v>
      </c>
      <c r="D720" s="95" t="s">
        <v>302</v>
      </c>
      <c r="E720" s="95"/>
    </row>
    <row r="721" spans="1:5" x14ac:dyDescent="0.25">
      <c r="A721" s="95" t="s">
        <v>1546</v>
      </c>
      <c r="B721" s="95" t="s">
        <v>1547</v>
      </c>
      <c r="C721" s="95" t="s">
        <v>37</v>
      </c>
      <c r="D721" s="95" t="s">
        <v>302</v>
      </c>
      <c r="E721" s="95"/>
    </row>
    <row r="722" spans="1:5" x14ac:dyDescent="0.25">
      <c r="A722" s="95" t="s">
        <v>1548</v>
      </c>
      <c r="B722" s="95" t="s">
        <v>1549</v>
      </c>
      <c r="C722" s="95" t="s">
        <v>90</v>
      </c>
      <c r="D722" s="95" t="s">
        <v>302</v>
      </c>
      <c r="E722" s="95"/>
    </row>
    <row r="723" spans="1:5" x14ac:dyDescent="0.25">
      <c r="A723" s="95" t="s">
        <v>1550</v>
      </c>
      <c r="B723" s="95" t="s">
        <v>1549</v>
      </c>
      <c r="C723" s="95" t="s">
        <v>37</v>
      </c>
      <c r="D723" s="95" t="s">
        <v>302</v>
      </c>
      <c r="E723" s="95"/>
    </row>
    <row r="724" spans="1:5" x14ac:dyDescent="0.25">
      <c r="A724" s="95" t="s">
        <v>1551</v>
      </c>
      <c r="B724" s="95" t="s">
        <v>1552</v>
      </c>
      <c r="C724" s="95" t="s">
        <v>42</v>
      </c>
      <c r="D724" s="95" t="s">
        <v>302</v>
      </c>
      <c r="E724" s="95"/>
    </row>
    <row r="725" spans="1:5" x14ac:dyDescent="0.25">
      <c r="A725" s="95" t="s">
        <v>1553</v>
      </c>
      <c r="B725" s="95" t="s">
        <v>1554</v>
      </c>
      <c r="C725" s="95" t="s">
        <v>42</v>
      </c>
      <c r="D725" s="95" t="s">
        <v>302</v>
      </c>
      <c r="E725" s="95"/>
    </row>
    <row r="726" spans="1:5" x14ac:dyDescent="0.25">
      <c r="A726" s="95" t="s">
        <v>1555</v>
      </c>
      <c r="B726" s="95" t="s">
        <v>1556</v>
      </c>
      <c r="C726" s="95" t="s">
        <v>42</v>
      </c>
      <c r="D726" s="95" t="s">
        <v>302</v>
      </c>
      <c r="E726" s="95"/>
    </row>
    <row r="727" spans="1:5" x14ac:dyDescent="0.25">
      <c r="A727" s="95" t="s">
        <v>1557</v>
      </c>
      <c r="B727" s="95" t="s">
        <v>1558</v>
      </c>
      <c r="C727" s="95" t="s">
        <v>42</v>
      </c>
      <c r="D727" s="95" t="s">
        <v>302</v>
      </c>
      <c r="E727" s="95"/>
    </row>
    <row r="728" spans="1:5" x14ac:dyDescent="0.25">
      <c r="A728" s="95" t="s">
        <v>1559</v>
      </c>
      <c r="B728" s="95" t="s">
        <v>1560</v>
      </c>
      <c r="C728" s="95" t="s">
        <v>42</v>
      </c>
      <c r="D728" s="95" t="s">
        <v>302</v>
      </c>
      <c r="E728" s="95"/>
    </row>
    <row r="729" spans="1:5" x14ac:dyDescent="0.25">
      <c r="A729" s="95" t="s">
        <v>1561</v>
      </c>
      <c r="B729" s="95" t="s">
        <v>1562</v>
      </c>
      <c r="C729" s="95" t="s">
        <v>42</v>
      </c>
      <c r="D729" s="95" t="s">
        <v>302</v>
      </c>
      <c r="E729" s="95"/>
    </row>
    <row r="730" spans="1:5" x14ac:dyDescent="0.25">
      <c r="A730" s="95" t="s">
        <v>1563</v>
      </c>
      <c r="B730" s="95" t="s">
        <v>1564</v>
      </c>
      <c r="C730" s="95" t="s">
        <v>42</v>
      </c>
      <c r="D730" s="95" t="s">
        <v>302</v>
      </c>
      <c r="E730" s="95"/>
    </row>
    <row r="731" spans="1:5" x14ac:dyDescent="0.25">
      <c r="A731" s="95" t="s">
        <v>1565</v>
      </c>
      <c r="B731" s="95" t="s">
        <v>1566</v>
      </c>
      <c r="C731" s="95" t="s">
        <v>42</v>
      </c>
      <c r="D731" s="95" t="s">
        <v>302</v>
      </c>
      <c r="E731" s="95"/>
    </row>
    <row r="732" spans="1:5" x14ac:dyDescent="0.25">
      <c r="A732" s="95" t="s">
        <v>1567</v>
      </c>
      <c r="B732" s="95" t="s">
        <v>1568</v>
      </c>
      <c r="C732" s="95" t="s">
        <v>42</v>
      </c>
      <c r="D732" s="95" t="s">
        <v>302</v>
      </c>
      <c r="E732" s="95"/>
    </row>
    <row r="733" spans="1:5" x14ac:dyDescent="0.25">
      <c r="A733" s="95" t="s">
        <v>1569</v>
      </c>
      <c r="B733" s="95" t="s">
        <v>1570</v>
      </c>
      <c r="C733" s="95" t="s">
        <v>42</v>
      </c>
      <c r="D733" s="95" t="s">
        <v>302</v>
      </c>
      <c r="E733" s="95"/>
    </row>
    <row r="734" spans="1:5" x14ac:dyDescent="0.25">
      <c r="A734" s="95" t="s">
        <v>1571</v>
      </c>
      <c r="B734" s="95" t="s">
        <v>1572</v>
      </c>
      <c r="C734" s="95" t="s">
        <v>42</v>
      </c>
      <c r="D734" s="95" t="s">
        <v>302</v>
      </c>
      <c r="E734" s="95"/>
    </row>
    <row r="735" spans="1:5" x14ac:dyDescent="0.25">
      <c r="A735" s="95" t="s">
        <v>1573</v>
      </c>
      <c r="B735" s="95" t="s">
        <v>1574</v>
      </c>
      <c r="C735" s="95" t="s">
        <v>42</v>
      </c>
      <c r="D735" s="95" t="s">
        <v>302</v>
      </c>
      <c r="E735" s="95"/>
    </row>
    <row r="736" spans="1:5" x14ac:dyDescent="0.25">
      <c r="A736" s="95" t="s">
        <v>1575</v>
      </c>
      <c r="B736" s="95" t="s">
        <v>1576</v>
      </c>
      <c r="C736" s="95" t="s">
        <v>42</v>
      </c>
      <c r="D736" s="95" t="s">
        <v>302</v>
      </c>
      <c r="E736" s="95"/>
    </row>
    <row r="737" spans="1:5" x14ac:dyDescent="0.25">
      <c r="A737" s="95" t="s">
        <v>1577</v>
      </c>
      <c r="B737" s="95" t="s">
        <v>1578</v>
      </c>
      <c r="C737" s="95" t="s">
        <v>42</v>
      </c>
      <c r="D737" s="95" t="s">
        <v>302</v>
      </c>
      <c r="E737" s="95"/>
    </row>
    <row r="738" spans="1:5" x14ac:dyDescent="0.25">
      <c r="A738" s="95" t="s">
        <v>1579</v>
      </c>
      <c r="B738" s="95" t="s">
        <v>1580</v>
      </c>
      <c r="C738" s="95" t="s">
        <v>42</v>
      </c>
      <c r="D738" s="95" t="s">
        <v>302</v>
      </c>
      <c r="E738" s="95"/>
    </row>
    <row r="739" spans="1:5" x14ac:dyDescent="0.25">
      <c r="A739" s="95" t="s">
        <v>1581</v>
      </c>
      <c r="B739" s="95" t="s">
        <v>1582</v>
      </c>
      <c r="C739" s="95" t="s">
        <v>42</v>
      </c>
      <c r="D739" s="95" t="s">
        <v>302</v>
      </c>
      <c r="E739" s="95"/>
    </row>
    <row r="740" spans="1:5" x14ac:dyDescent="0.25">
      <c r="A740" s="95" t="s">
        <v>1583</v>
      </c>
      <c r="B740" s="95" t="s">
        <v>1582</v>
      </c>
      <c r="C740" s="95" t="s">
        <v>37</v>
      </c>
      <c r="D740" s="95" t="s">
        <v>302</v>
      </c>
      <c r="E740" s="95"/>
    </row>
    <row r="741" spans="1:5" x14ac:dyDescent="0.25">
      <c r="A741" s="95" t="s">
        <v>1584</v>
      </c>
      <c r="B741" s="95" t="s">
        <v>1585</v>
      </c>
      <c r="C741" s="95" t="s">
        <v>90</v>
      </c>
      <c r="D741" s="95" t="s">
        <v>302</v>
      </c>
      <c r="E741" s="95"/>
    </row>
    <row r="742" spans="1:5" x14ac:dyDescent="0.25">
      <c r="A742" s="95" t="s">
        <v>1586</v>
      </c>
      <c r="B742" s="95" t="s">
        <v>1585</v>
      </c>
      <c r="C742" s="95" t="s">
        <v>37</v>
      </c>
      <c r="D742" s="95"/>
      <c r="E742" s="95"/>
    </row>
    <row r="743" spans="1:5" x14ac:dyDescent="0.25">
      <c r="A743" s="95" t="s">
        <v>1587</v>
      </c>
      <c r="B743" s="95" t="s">
        <v>1588</v>
      </c>
      <c r="C743" s="95" t="s">
        <v>37</v>
      </c>
      <c r="D743" s="95" t="s">
        <v>302</v>
      </c>
      <c r="E743" s="95"/>
    </row>
    <row r="744" spans="1:5" x14ac:dyDescent="0.25">
      <c r="A744" s="95" t="s">
        <v>1589</v>
      </c>
      <c r="B744" s="95" t="s">
        <v>1590</v>
      </c>
      <c r="C744" s="95" t="s">
        <v>37</v>
      </c>
      <c r="D744" s="95" t="s">
        <v>302</v>
      </c>
      <c r="E744" s="95"/>
    </row>
    <row r="745" spans="1:5" x14ac:dyDescent="0.25">
      <c r="A745" s="95" t="s">
        <v>1591</v>
      </c>
      <c r="B745" s="95" t="s">
        <v>1592</v>
      </c>
      <c r="C745" s="95" t="s">
        <v>37</v>
      </c>
      <c r="D745" s="95" t="s">
        <v>302</v>
      </c>
      <c r="E745" s="95"/>
    </row>
    <row r="746" spans="1:5" x14ac:dyDescent="0.25">
      <c r="A746" s="95" t="s">
        <v>1593</v>
      </c>
      <c r="B746" s="95" t="s">
        <v>1594</v>
      </c>
      <c r="C746" s="95" t="s">
        <v>90</v>
      </c>
      <c r="D746" s="95" t="s">
        <v>302</v>
      </c>
      <c r="E746" s="95"/>
    </row>
    <row r="747" spans="1:5" x14ac:dyDescent="0.25">
      <c r="A747" s="95" t="s">
        <v>1595</v>
      </c>
      <c r="B747" s="95" t="s">
        <v>1594</v>
      </c>
      <c r="C747" s="95" t="s">
        <v>37</v>
      </c>
      <c r="D747" s="95"/>
      <c r="E747" s="95"/>
    </row>
    <row r="748" spans="1:5" x14ac:dyDescent="0.25">
      <c r="A748" s="95" t="s">
        <v>1596</v>
      </c>
      <c r="B748" s="95" t="s">
        <v>1597</v>
      </c>
      <c r="C748" s="95" t="s">
        <v>159</v>
      </c>
      <c r="D748" s="95" t="s">
        <v>302</v>
      </c>
      <c r="E748" s="95"/>
    </row>
    <row r="749" spans="1:5" x14ac:dyDescent="0.25">
      <c r="A749" s="95" t="s">
        <v>1598</v>
      </c>
      <c r="B749" s="95" t="s">
        <v>1599</v>
      </c>
      <c r="C749" s="95" t="s">
        <v>159</v>
      </c>
      <c r="D749" s="95" t="s">
        <v>302</v>
      </c>
      <c r="E749" s="95"/>
    </row>
    <row r="750" spans="1:5" x14ac:dyDescent="0.25">
      <c r="A750" s="95" t="s">
        <v>1600</v>
      </c>
      <c r="B750" s="95" t="s">
        <v>1599</v>
      </c>
      <c r="C750" s="95" t="s">
        <v>90</v>
      </c>
      <c r="D750" s="95" t="s">
        <v>302</v>
      </c>
      <c r="E750" s="95"/>
    </row>
    <row r="751" spans="1:5" x14ac:dyDescent="0.25">
      <c r="A751" s="95" t="s">
        <v>1601</v>
      </c>
      <c r="B751" s="95" t="s">
        <v>1599</v>
      </c>
      <c r="C751" s="95" t="s">
        <v>37</v>
      </c>
      <c r="D751" s="95" t="s">
        <v>302</v>
      </c>
      <c r="E751" s="95"/>
    </row>
    <row r="752" spans="1:5" x14ac:dyDescent="0.25">
      <c r="A752" s="95" t="s">
        <v>1602</v>
      </c>
      <c r="B752" s="95" t="s">
        <v>1603</v>
      </c>
      <c r="C752" s="95" t="s">
        <v>90</v>
      </c>
      <c r="D752" s="95" t="s">
        <v>301</v>
      </c>
      <c r="E752" s="95"/>
    </row>
    <row r="753" spans="1:5" x14ac:dyDescent="0.25">
      <c r="A753" s="95" t="s">
        <v>1604</v>
      </c>
      <c r="B753" s="95" t="s">
        <v>1603</v>
      </c>
      <c r="C753" s="95" t="s">
        <v>37</v>
      </c>
      <c r="D753" s="95"/>
      <c r="E753" s="95"/>
    </row>
    <row r="754" spans="1:5" x14ac:dyDescent="0.25">
      <c r="A754" s="95" t="s">
        <v>1605</v>
      </c>
      <c r="B754" s="95" t="s">
        <v>1606</v>
      </c>
      <c r="C754" s="95" t="s">
        <v>159</v>
      </c>
      <c r="D754" s="95" t="s">
        <v>302</v>
      </c>
      <c r="E754" s="95"/>
    </row>
    <row r="755" spans="1:5" x14ac:dyDescent="0.25">
      <c r="A755" s="95" t="s">
        <v>1607</v>
      </c>
      <c r="B755" s="95" t="s">
        <v>1606</v>
      </c>
      <c r="C755" s="95" t="s">
        <v>37</v>
      </c>
      <c r="D755" s="95" t="s">
        <v>302</v>
      </c>
      <c r="E755" s="95"/>
    </row>
    <row r="756" spans="1:5" x14ac:dyDescent="0.25">
      <c r="A756" s="95" t="s">
        <v>1608</v>
      </c>
      <c r="B756" s="95" t="s">
        <v>1606</v>
      </c>
      <c r="C756" s="95" t="s">
        <v>42</v>
      </c>
      <c r="D756" s="95" t="s">
        <v>302</v>
      </c>
      <c r="E756" s="95"/>
    </row>
    <row r="757" spans="1:5" x14ac:dyDescent="0.25">
      <c r="A757" s="95" t="s">
        <v>1609</v>
      </c>
      <c r="B757" s="95" t="s">
        <v>1610</v>
      </c>
      <c r="C757" s="95" t="s">
        <v>37</v>
      </c>
      <c r="D757" s="95" t="s">
        <v>302</v>
      </c>
      <c r="E757" s="95"/>
    </row>
    <row r="758" spans="1:5" x14ac:dyDescent="0.25">
      <c r="A758" s="95" t="s">
        <v>1611</v>
      </c>
      <c r="B758" s="95" t="s">
        <v>1612</v>
      </c>
      <c r="C758" s="95" t="s">
        <v>90</v>
      </c>
      <c r="D758" s="95" t="s">
        <v>302</v>
      </c>
      <c r="E758" s="95"/>
    </row>
    <row r="759" spans="1:5" x14ac:dyDescent="0.25">
      <c r="A759" s="95" t="s">
        <v>1613</v>
      </c>
      <c r="B759" s="95" t="s">
        <v>1614</v>
      </c>
      <c r="C759" s="95" t="s">
        <v>60</v>
      </c>
      <c r="D759" s="95" t="s">
        <v>302</v>
      </c>
      <c r="E759" s="95"/>
    </row>
    <row r="760" spans="1:5" x14ac:dyDescent="0.25">
      <c r="A760" s="95" t="s">
        <v>1615</v>
      </c>
      <c r="B760" s="95" t="s">
        <v>1616</v>
      </c>
      <c r="C760" s="95" t="s">
        <v>90</v>
      </c>
      <c r="D760" s="95" t="s">
        <v>302</v>
      </c>
      <c r="E760" s="95"/>
    </row>
    <row r="761" spans="1:5" x14ac:dyDescent="0.25">
      <c r="A761" s="95" t="s">
        <v>1617</v>
      </c>
      <c r="B761" s="95" t="s">
        <v>1616</v>
      </c>
      <c r="C761" s="95" t="s">
        <v>37</v>
      </c>
      <c r="D761" s="95" t="s">
        <v>302</v>
      </c>
      <c r="E761" s="95"/>
    </row>
    <row r="762" spans="1:5" x14ac:dyDescent="0.25">
      <c r="A762" s="95" t="s">
        <v>1618</v>
      </c>
      <c r="B762" s="95" t="s">
        <v>1619</v>
      </c>
      <c r="C762" s="95" t="s">
        <v>37</v>
      </c>
      <c r="D762" s="95" t="s">
        <v>301</v>
      </c>
      <c r="E762" s="95" t="s">
        <v>4817</v>
      </c>
    </row>
    <row r="763" spans="1:5" x14ac:dyDescent="0.25">
      <c r="A763" s="95" t="s">
        <v>1620</v>
      </c>
      <c r="B763" s="95" t="s">
        <v>1621</v>
      </c>
      <c r="C763" s="95" t="s">
        <v>37</v>
      </c>
      <c r="D763" s="95" t="s">
        <v>301</v>
      </c>
      <c r="E763" s="95"/>
    </row>
    <row r="764" spans="1:5" x14ac:dyDescent="0.25">
      <c r="A764" s="95" t="s">
        <v>1622</v>
      </c>
      <c r="B764" s="95" t="s">
        <v>1623</v>
      </c>
      <c r="C764" s="95" t="s">
        <v>90</v>
      </c>
      <c r="D764" s="95" t="s">
        <v>301</v>
      </c>
      <c r="E764" s="95"/>
    </row>
    <row r="765" spans="1:5" x14ac:dyDescent="0.25">
      <c r="A765" s="95" t="s">
        <v>1624</v>
      </c>
      <c r="B765" s="95" t="s">
        <v>1623</v>
      </c>
      <c r="C765" s="95" t="s">
        <v>37</v>
      </c>
      <c r="D765" s="95" t="s">
        <v>301</v>
      </c>
      <c r="E765" s="95"/>
    </row>
    <row r="766" spans="1:5" x14ac:dyDescent="0.25">
      <c r="A766" s="95" t="s">
        <v>1625</v>
      </c>
      <c r="B766" s="95" t="s">
        <v>1626</v>
      </c>
      <c r="C766" s="95" t="s">
        <v>37</v>
      </c>
      <c r="D766" s="95" t="s">
        <v>302</v>
      </c>
      <c r="E766" s="95"/>
    </row>
    <row r="767" spans="1:5" x14ac:dyDescent="0.25">
      <c r="A767" s="95" t="s">
        <v>1627</v>
      </c>
      <c r="B767" s="95" t="s">
        <v>1628</v>
      </c>
      <c r="C767" s="95" t="s">
        <v>37</v>
      </c>
      <c r="D767" s="95" t="s">
        <v>302</v>
      </c>
      <c r="E767" s="95"/>
    </row>
    <row r="768" spans="1:5" x14ac:dyDescent="0.25">
      <c r="A768" s="95" t="s">
        <v>1629</v>
      </c>
      <c r="B768" s="95" t="s">
        <v>1630</v>
      </c>
      <c r="C768" s="95" t="s">
        <v>90</v>
      </c>
      <c r="D768" s="95" t="s">
        <v>302</v>
      </c>
      <c r="E768" s="95"/>
    </row>
    <row r="769" spans="1:5" x14ac:dyDescent="0.25">
      <c r="A769" s="95" t="s">
        <v>1631</v>
      </c>
      <c r="B769" s="95" t="s">
        <v>1630</v>
      </c>
      <c r="C769" s="95" t="s">
        <v>37</v>
      </c>
      <c r="D769" s="95" t="s">
        <v>302</v>
      </c>
      <c r="E769" s="95"/>
    </row>
    <row r="770" spans="1:5" x14ac:dyDescent="0.25">
      <c r="A770" s="95" t="s">
        <v>1632</v>
      </c>
      <c r="B770" s="95" t="s">
        <v>1633</v>
      </c>
      <c r="C770" s="95" t="s">
        <v>159</v>
      </c>
      <c r="D770" s="95" t="s">
        <v>302</v>
      </c>
      <c r="E770" s="95"/>
    </row>
    <row r="771" spans="1:5" x14ac:dyDescent="0.25">
      <c r="A771" s="95" t="s">
        <v>1634</v>
      </c>
      <c r="B771" s="95" t="s">
        <v>1635</v>
      </c>
      <c r="C771" s="95" t="s">
        <v>159</v>
      </c>
      <c r="D771" s="95" t="s">
        <v>302</v>
      </c>
      <c r="E771" s="95"/>
    </row>
    <row r="772" spans="1:5" x14ac:dyDescent="0.25">
      <c r="A772" s="95" t="s">
        <v>1636</v>
      </c>
      <c r="B772" s="95" t="s">
        <v>1637</v>
      </c>
      <c r="C772" s="95" t="s">
        <v>37</v>
      </c>
      <c r="D772" s="95" t="s">
        <v>302</v>
      </c>
      <c r="E772" s="95"/>
    </row>
    <row r="773" spans="1:5" x14ac:dyDescent="0.25">
      <c r="A773" s="95" t="s">
        <v>1638</v>
      </c>
      <c r="B773" s="95" t="s">
        <v>1639</v>
      </c>
      <c r="C773" s="95" t="s">
        <v>42</v>
      </c>
      <c r="D773" s="95" t="s">
        <v>301</v>
      </c>
      <c r="E773" s="95"/>
    </row>
    <row r="774" spans="1:5" x14ac:dyDescent="0.25">
      <c r="A774" s="95" t="s">
        <v>1640</v>
      </c>
      <c r="B774" s="95" t="s">
        <v>1641</v>
      </c>
      <c r="C774" s="95" t="s">
        <v>42</v>
      </c>
      <c r="D774" s="95" t="s">
        <v>301</v>
      </c>
      <c r="E774" s="95"/>
    </row>
    <row r="775" spans="1:5" x14ac:dyDescent="0.25">
      <c r="A775" s="95" t="s">
        <v>1642</v>
      </c>
      <c r="B775" s="95" t="s">
        <v>1643</v>
      </c>
      <c r="C775" s="95" t="s">
        <v>42</v>
      </c>
      <c r="D775" s="95" t="s">
        <v>302</v>
      </c>
      <c r="E775" s="95"/>
    </row>
    <row r="776" spans="1:5" x14ac:dyDescent="0.25">
      <c r="A776" s="95" t="s">
        <v>1644</v>
      </c>
      <c r="B776" s="95" t="s">
        <v>1645</v>
      </c>
      <c r="C776" s="95" t="s">
        <v>37</v>
      </c>
      <c r="D776" s="95" t="s">
        <v>301</v>
      </c>
      <c r="E776" s="95"/>
    </row>
    <row r="777" spans="1:5" x14ac:dyDescent="0.25">
      <c r="A777" s="95" t="s">
        <v>1646</v>
      </c>
      <c r="B777" s="95" t="s">
        <v>1645</v>
      </c>
      <c r="C777" s="95" t="s">
        <v>90</v>
      </c>
      <c r="D777" s="95" t="s">
        <v>301</v>
      </c>
      <c r="E777" s="95"/>
    </row>
    <row r="778" spans="1:5" x14ac:dyDescent="0.25">
      <c r="A778" s="95" t="s">
        <v>1647</v>
      </c>
      <c r="B778" s="95" t="s">
        <v>1648</v>
      </c>
      <c r="C778" s="95" t="s">
        <v>90</v>
      </c>
      <c r="D778" s="95" t="s">
        <v>302</v>
      </c>
      <c r="E778" s="95"/>
    </row>
    <row r="779" spans="1:5" x14ac:dyDescent="0.25">
      <c r="A779" s="95" t="s">
        <v>1649</v>
      </c>
      <c r="B779" s="95" t="s">
        <v>1648</v>
      </c>
      <c r="C779" s="95" t="s">
        <v>37</v>
      </c>
      <c r="D779" s="95" t="s">
        <v>302</v>
      </c>
      <c r="E779" s="95"/>
    </row>
    <row r="780" spans="1:5" x14ac:dyDescent="0.25">
      <c r="A780" s="95" t="s">
        <v>1650</v>
      </c>
      <c r="B780" s="95" t="s">
        <v>1651</v>
      </c>
      <c r="C780" s="95" t="s">
        <v>42</v>
      </c>
      <c r="D780" s="95" t="s">
        <v>302</v>
      </c>
      <c r="E780" s="95"/>
    </row>
    <row r="781" spans="1:5" x14ac:dyDescent="0.25">
      <c r="A781" s="95" t="s">
        <v>1652</v>
      </c>
      <c r="B781" s="95" t="s">
        <v>1653</v>
      </c>
      <c r="C781" s="95" t="s">
        <v>42</v>
      </c>
      <c r="D781" s="95" t="s">
        <v>302</v>
      </c>
      <c r="E781" s="95"/>
    </row>
    <row r="782" spans="1:5" x14ac:dyDescent="0.25">
      <c r="A782" s="95" t="s">
        <v>1654</v>
      </c>
      <c r="B782" s="95" t="s">
        <v>1655</v>
      </c>
      <c r="C782" s="95" t="s">
        <v>42</v>
      </c>
      <c r="D782" s="95" t="s">
        <v>302</v>
      </c>
      <c r="E782" s="95"/>
    </row>
    <row r="783" spans="1:5" x14ac:dyDescent="0.25">
      <c r="A783" s="95" t="s">
        <v>1656</v>
      </c>
      <c r="B783" s="95" t="s">
        <v>1657</v>
      </c>
      <c r="C783" s="95" t="s">
        <v>42</v>
      </c>
      <c r="D783" s="95" t="s">
        <v>302</v>
      </c>
      <c r="E783" s="95"/>
    </row>
    <row r="784" spans="1:5" x14ac:dyDescent="0.25">
      <c r="A784" s="95" t="s">
        <v>1658</v>
      </c>
      <c r="B784" s="95" t="s">
        <v>1659</v>
      </c>
      <c r="C784" s="95" t="s">
        <v>42</v>
      </c>
      <c r="D784" s="95" t="s">
        <v>302</v>
      </c>
      <c r="E784" s="95"/>
    </row>
    <row r="785" spans="1:5" x14ac:dyDescent="0.25">
      <c r="A785" s="95" t="s">
        <v>1660</v>
      </c>
      <c r="B785" s="95" t="s">
        <v>1661</v>
      </c>
      <c r="C785" s="95" t="s">
        <v>46</v>
      </c>
      <c r="D785" s="95" t="s">
        <v>302</v>
      </c>
      <c r="E785" s="95"/>
    </row>
    <row r="786" spans="1:5" x14ac:dyDescent="0.25">
      <c r="A786" s="95" t="s">
        <v>1662</v>
      </c>
      <c r="B786" s="95" t="s">
        <v>1663</v>
      </c>
      <c r="C786" s="95" t="s">
        <v>42</v>
      </c>
      <c r="D786" s="95" t="s">
        <v>302</v>
      </c>
      <c r="E786" s="95"/>
    </row>
    <row r="787" spans="1:5" x14ac:dyDescent="0.25">
      <c r="A787" s="95" t="s">
        <v>1664</v>
      </c>
      <c r="B787" s="95" t="s">
        <v>1665</v>
      </c>
      <c r="C787" s="95" t="s">
        <v>37</v>
      </c>
      <c r="D787" s="95" t="s">
        <v>302</v>
      </c>
      <c r="E787" s="95"/>
    </row>
    <row r="788" spans="1:5" x14ac:dyDescent="0.25">
      <c r="A788" s="95" t="s">
        <v>1666</v>
      </c>
      <c r="B788" s="95" t="s">
        <v>1667</v>
      </c>
      <c r="C788" s="95" t="s">
        <v>90</v>
      </c>
      <c r="D788" s="95" t="s">
        <v>302</v>
      </c>
      <c r="E788" s="95"/>
    </row>
    <row r="789" spans="1:5" x14ac:dyDescent="0.25">
      <c r="A789" s="95" t="s">
        <v>1668</v>
      </c>
      <c r="B789" s="95" t="s">
        <v>1667</v>
      </c>
      <c r="C789" s="95" t="s">
        <v>37</v>
      </c>
      <c r="D789" s="95" t="s">
        <v>302</v>
      </c>
      <c r="E789" s="95"/>
    </row>
    <row r="790" spans="1:5" x14ac:dyDescent="0.25">
      <c r="A790" s="95" t="s">
        <v>1669</v>
      </c>
      <c r="B790" s="95" t="s">
        <v>1670</v>
      </c>
      <c r="C790" s="95" t="s">
        <v>159</v>
      </c>
      <c r="D790" s="95" t="s">
        <v>302</v>
      </c>
      <c r="E790" s="95"/>
    </row>
    <row r="791" spans="1:5" x14ac:dyDescent="0.25">
      <c r="A791" s="95" t="s">
        <v>1671</v>
      </c>
      <c r="B791" s="95" t="s">
        <v>1672</v>
      </c>
      <c r="C791" s="95" t="s">
        <v>42</v>
      </c>
      <c r="D791" s="95" t="s">
        <v>302</v>
      </c>
      <c r="E791" s="95"/>
    </row>
    <row r="792" spans="1:5" x14ac:dyDescent="0.25">
      <c r="A792" s="95" t="s">
        <v>1673</v>
      </c>
      <c r="B792" s="95" t="s">
        <v>1674</v>
      </c>
      <c r="C792" s="95" t="s">
        <v>90</v>
      </c>
      <c r="D792" s="95" t="s">
        <v>301</v>
      </c>
      <c r="E792" s="95"/>
    </row>
    <row r="793" spans="1:5" x14ac:dyDescent="0.25">
      <c r="A793" s="95" t="s">
        <v>1675</v>
      </c>
      <c r="B793" s="95" t="s">
        <v>1676</v>
      </c>
      <c r="C793" s="95" t="s">
        <v>46</v>
      </c>
      <c r="D793" s="95" t="s">
        <v>302</v>
      </c>
      <c r="E793" s="95"/>
    </row>
    <row r="794" spans="1:5" x14ac:dyDescent="0.25">
      <c r="A794" s="95" t="s">
        <v>1677</v>
      </c>
      <c r="B794" s="95" t="s">
        <v>1678</v>
      </c>
      <c r="C794" s="95" t="s">
        <v>46</v>
      </c>
      <c r="D794" s="95" t="s">
        <v>302</v>
      </c>
      <c r="E794" s="95"/>
    </row>
    <row r="795" spans="1:5" x14ac:dyDescent="0.25">
      <c r="A795" s="95" t="s">
        <v>1679</v>
      </c>
      <c r="B795" s="95" t="s">
        <v>1680</v>
      </c>
      <c r="C795" s="95" t="s">
        <v>37</v>
      </c>
      <c r="D795" s="95" t="s">
        <v>302</v>
      </c>
      <c r="E795" s="95"/>
    </row>
    <row r="796" spans="1:5" x14ac:dyDescent="0.25">
      <c r="A796" s="95" t="s">
        <v>1681</v>
      </c>
      <c r="B796" s="95" t="s">
        <v>1682</v>
      </c>
      <c r="C796" s="95" t="s">
        <v>37</v>
      </c>
      <c r="D796" s="95" t="s">
        <v>301</v>
      </c>
      <c r="E796" s="95"/>
    </row>
    <row r="797" spans="1:5" x14ac:dyDescent="0.25">
      <c r="A797" s="95" t="s">
        <v>1683</v>
      </c>
      <c r="B797" s="95" t="s">
        <v>1684</v>
      </c>
      <c r="C797" s="95" t="s">
        <v>90</v>
      </c>
      <c r="D797" s="95" t="s">
        <v>301</v>
      </c>
      <c r="E797" s="95"/>
    </row>
    <row r="798" spans="1:5" x14ac:dyDescent="0.25">
      <c r="A798" s="95" t="s">
        <v>1685</v>
      </c>
      <c r="B798" s="95" t="s">
        <v>1684</v>
      </c>
      <c r="C798" s="95" t="s">
        <v>37</v>
      </c>
      <c r="D798" s="95" t="s">
        <v>301</v>
      </c>
      <c r="E798" s="95"/>
    </row>
    <row r="799" spans="1:5" x14ac:dyDescent="0.25">
      <c r="A799" s="95" t="s">
        <v>1686</v>
      </c>
      <c r="B799" s="95" t="s">
        <v>1687</v>
      </c>
      <c r="C799" s="95" t="s">
        <v>159</v>
      </c>
      <c r="D799" s="95" t="s">
        <v>302</v>
      </c>
      <c r="E799" s="95"/>
    </row>
    <row r="800" spans="1:5" x14ac:dyDescent="0.25">
      <c r="A800" s="95" t="s">
        <v>1688</v>
      </c>
      <c r="B800" s="95" t="s">
        <v>1689</v>
      </c>
      <c r="C800" s="95" t="s">
        <v>159</v>
      </c>
      <c r="D800" s="95" t="s">
        <v>302</v>
      </c>
      <c r="E800" s="95"/>
    </row>
    <row r="801" spans="1:5" x14ac:dyDescent="0.25">
      <c r="A801" s="95" t="s">
        <v>1690</v>
      </c>
      <c r="B801" s="95" t="s">
        <v>1689</v>
      </c>
      <c r="C801" s="95" t="s">
        <v>37</v>
      </c>
      <c r="D801" s="95" t="s">
        <v>302</v>
      </c>
      <c r="E801" s="95"/>
    </row>
    <row r="802" spans="1:5" x14ac:dyDescent="0.25">
      <c r="A802" s="95" t="s">
        <v>1691</v>
      </c>
      <c r="B802" s="95" t="s">
        <v>1689</v>
      </c>
      <c r="C802" s="95" t="s">
        <v>42</v>
      </c>
      <c r="D802" s="95" t="s">
        <v>302</v>
      </c>
      <c r="E802" s="95"/>
    </row>
    <row r="803" spans="1:5" x14ac:dyDescent="0.25">
      <c r="A803" s="95" t="s">
        <v>1692</v>
      </c>
      <c r="B803" s="95" t="s">
        <v>1693</v>
      </c>
      <c r="C803" s="95" t="s">
        <v>60</v>
      </c>
      <c r="D803" s="95" t="s">
        <v>302</v>
      </c>
      <c r="E803" s="95"/>
    </row>
    <row r="804" spans="1:5" x14ac:dyDescent="0.25">
      <c r="A804" s="95" t="s">
        <v>1694</v>
      </c>
      <c r="B804" s="95" t="s">
        <v>1693</v>
      </c>
      <c r="C804" s="95" t="s">
        <v>37</v>
      </c>
      <c r="D804" s="95" t="s">
        <v>302</v>
      </c>
      <c r="E804" s="95"/>
    </row>
    <row r="805" spans="1:5" x14ac:dyDescent="0.25">
      <c r="A805" s="95" t="s">
        <v>1695</v>
      </c>
      <c r="B805" s="95" t="s">
        <v>1696</v>
      </c>
      <c r="C805" s="95" t="s">
        <v>46</v>
      </c>
      <c r="D805" s="95" t="s">
        <v>302</v>
      </c>
      <c r="E805" s="95"/>
    </row>
    <row r="806" spans="1:5" x14ac:dyDescent="0.25">
      <c r="A806" s="95" t="s">
        <v>1697</v>
      </c>
      <c r="B806" s="95" t="s">
        <v>1698</v>
      </c>
      <c r="C806" s="95" t="s">
        <v>37</v>
      </c>
      <c r="D806" s="95" t="s">
        <v>302</v>
      </c>
      <c r="E806" s="95"/>
    </row>
    <row r="807" spans="1:5" x14ac:dyDescent="0.25">
      <c r="A807" s="95" t="s">
        <v>1699</v>
      </c>
      <c r="B807" s="95" t="s">
        <v>1700</v>
      </c>
      <c r="C807" s="95" t="s">
        <v>46</v>
      </c>
      <c r="D807" s="95" t="s">
        <v>302</v>
      </c>
      <c r="E807" s="95"/>
    </row>
    <row r="808" spans="1:5" x14ac:dyDescent="0.25">
      <c r="A808" s="95" t="s">
        <v>1701</v>
      </c>
      <c r="B808" s="95" t="s">
        <v>1702</v>
      </c>
      <c r="C808" s="95" t="s">
        <v>37</v>
      </c>
      <c r="D808" s="95" t="s">
        <v>302</v>
      </c>
      <c r="E808" s="95"/>
    </row>
    <row r="809" spans="1:5" x14ac:dyDescent="0.25">
      <c r="A809" s="95" t="s">
        <v>1703</v>
      </c>
      <c r="B809" s="95" t="s">
        <v>1702</v>
      </c>
      <c r="C809" s="95" t="s">
        <v>90</v>
      </c>
      <c r="D809" s="95" t="s">
        <v>302</v>
      </c>
      <c r="E809" s="95"/>
    </row>
    <row r="810" spans="1:5" x14ac:dyDescent="0.25">
      <c r="A810" s="95" t="s">
        <v>1704</v>
      </c>
      <c r="B810" s="95" t="s">
        <v>1705</v>
      </c>
      <c r="C810" s="95" t="s">
        <v>159</v>
      </c>
      <c r="D810" s="95" t="s">
        <v>302</v>
      </c>
      <c r="E810" s="95"/>
    </row>
    <row r="811" spans="1:5" x14ac:dyDescent="0.25">
      <c r="A811" s="95" t="s">
        <v>1706</v>
      </c>
      <c r="B811" s="95" t="s">
        <v>1707</v>
      </c>
      <c r="C811" s="95" t="s">
        <v>159</v>
      </c>
      <c r="D811" s="95" t="s">
        <v>302</v>
      </c>
      <c r="E811" s="95"/>
    </row>
    <row r="812" spans="1:5" x14ac:dyDescent="0.25">
      <c r="A812" s="95" t="s">
        <v>1708</v>
      </c>
      <c r="B812" s="95" t="s">
        <v>1689</v>
      </c>
      <c r="C812" s="95" t="s">
        <v>159</v>
      </c>
      <c r="D812" s="95" t="s">
        <v>302</v>
      </c>
      <c r="E812" s="95"/>
    </row>
    <row r="813" spans="1:5" x14ac:dyDescent="0.25">
      <c r="A813" s="95" t="s">
        <v>1709</v>
      </c>
      <c r="B813" s="95" t="s">
        <v>1689</v>
      </c>
      <c r="C813" s="95" t="s">
        <v>37</v>
      </c>
      <c r="D813" s="95" t="s">
        <v>302</v>
      </c>
      <c r="E813" s="95"/>
    </row>
    <row r="814" spans="1:5" x14ac:dyDescent="0.25">
      <c r="A814" s="95" t="s">
        <v>1710</v>
      </c>
      <c r="B814" s="95" t="s">
        <v>1689</v>
      </c>
      <c r="C814" s="95" t="s">
        <v>42</v>
      </c>
      <c r="D814" s="95" t="s">
        <v>302</v>
      </c>
      <c r="E814" s="95"/>
    </row>
    <row r="815" spans="1:5" x14ac:dyDescent="0.25">
      <c r="A815" s="95" t="s">
        <v>1711</v>
      </c>
      <c r="B815" s="95" t="s">
        <v>1712</v>
      </c>
      <c r="C815" s="95" t="s">
        <v>159</v>
      </c>
      <c r="D815" s="95" t="s">
        <v>302</v>
      </c>
      <c r="E815" s="95"/>
    </row>
    <row r="816" spans="1:5" x14ac:dyDescent="0.25">
      <c r="A816" s="95" t="s">
        <v>1713</v>
      </c>
      <c r="B816" s="95" t="s">
        <v>1714</v>
      </c>
      <c r="C816" s="95" t="s">
        <v>37</v>
      </c>
      <c r="D816" s="95" t="s">
        <v>301</v>
      </c>
      <c r="E816" s="95"/>
    </row>
    <row r="817" spans="1:5" x14ac:dyDescent="0.25">
      <c r="A817" s="95" t="s">
        <v>1715</v>
      </c>
      <c r="B817" s="95" t="s">
        <v>1714</v>
      </c>
      <c r="C817" s="95" t="s">
        <v>90</v>
      </c>
      <c r="D817" s="95" t="s">
        <v>301</v>
      </c>
      <c r="E817" s="95"/>
    </row>
    <row r="818" spans="1:5" x14ac:dyDescent="0.25">
      <c r="A818" s="95" t="s">
        <v>1716</v>
      </c>
      <c r="B818" s="95" t="s">
        <v>1717</v>
      </c>
      <c r="C818" s="95" t="s">
        <v>60</v>
      </c>
      <c r="D818" s="95" t="s">
        <v>302</v>
      </c>
      <c r="E818" s="95"/>
    </row>
    <row r="819" spans="1:5" x14ac:dyDescent="0.25">
      <c r="A819" s="95" t="s">
        <v>1718</v>
      </c>
      <c r="B819" s="95" t="s">
        <v>1717</v>
      </c>
      <c r="C819" s="95" t="s">
        <v>42</v>
      </c>
      <c r="D819" s="95" t="s">
        <v>302</v>
      </c>
      <c r="E819" s="95"/>
    </row>
    <row r="820" spans="1:5" x14ac:dyDescent="0.25">
      <c r="A820" s="95" t="s">
        <v>1719</v>
      </c>
      <c r="B820" s="95" t="s">
        <v>1717</v>
      </c>
      <c r="C820" s="95" t="s">
        <v>37</v>
      </c>
      <c r="D820" s="95" t="s">
        <v>302</v>
      </c>
      <c r="E820" s="95"/>
    </row>
    <row r="821" spans="1:5" x14ac:dyDescent="0.25">
      <c r="A821" s="95" t="s">
        <v>1720</v>
      </c>
      <c r="B821" s="95" t="s">
        <v>1721</v>
      </c>
      <c r="C821" s="95" t="s">
        <v>37</v>
      </c>
      <c r="D821" s="95" t="s">
        <v>302</v>
      </c>
      <c r="E821" s="95"/>
    </row>
    <row r="822" spans="1:5" x14ac:dyDescent="0.25">
      <c r="A822" s="95" t="s">
        <v>1722</v>
      </c>
      <c r="B822" s="95" t="s">
        <v>1723</v>
      </c>
      <c r="C822" s="95" t="s">
        <v>37</v>
      </c>
      <c r="D822" s="95" t="s">
        <v>302</v>
      </c>
      <c r="E822" s="95"/>
    </row>
    <row r="823" spans="1:5" x14ac:dyDescent="0.25">
      <c r="A823" s="95" t="s">
        <v>1724</v>
      </c>
      <c r="B823" s="95" t="s">
        <v>1721</v>
      </c>
      <c r="C823" s="95" t="s">
        <v>60</v>
      </c>
      <c r="D823" s="95" t="s">
        <v>302</v>
      </c>
      <c r="E823" s="95"/>
    </row>
    <row r="824" spans="1:5" x14ac:dyDescent="0.25">
      <c r="A824" s="95" t="s">
        <v>1725</v>
      </c>
      <c r="B824" s="95" t="s">
        <v>1723</v>
      </c>
      <c r="C824" s="95" t="s">
        <v>60</v>
      </c>
      <c r="D824" s="95" t="s">
        <v>302</v>
      </c>
      <c r="E824" s="95"/>
    </row>
    <row r="825" spans="1:5" x14ac:dyDescent="0.25">
      <c r="A825" s="95" t="s">
        <v>1726</v>
      </c>
      <c r="B825" s="95" t="s">
        <v>1727</v>
      </c>
      <c r="C825" s="95" t="s">
        <v>37</v>
      </c>
      <c r="D825" s="95" t="s">
        <v>302</v>
      </c>
      <c r="E825" s="95"/>
    </row>
    <row r="826" spans="1:5" x14ac:dyDescent="0.25">
      <c r="A826" s="95" t="s">
        <v>1728</v>
      </c>
      <c r="B826" s="95" t="s">
        <v>1727</v>
      </c>
      <c r="C826" s="95" t="s">
        <v>60</v>
      </c>
      <c r="D826" s="95" t="s">
        <v>302</v>
      </c>
      <c r="E826" s="95"/>
    </row>
    <row r="827" spans="1:5" x14ac:dyDescent="0.25">
      <c r="A827" s="95" t="s">
        <v>1729</v>
      </c>
      <c r="B827" s="95" t="s">
        <v>1406</v>
      </c>
      <c r="C827" s="95" t="s">
        <v>37</v>
      </c>
      <c r="D827" s="95" t="s">
        <v>302</v>
      </c>
      <c r="E827" s="95"/>
    </row>
    <row r="828" spans="1:5" x14ac:dyDescent="0.25">
      <c r="A828" s="95" t="s">
        <v>1730</v>
      </c>
      <c r="B828" s="95" t="s">
        <v>1406</v>
      </c>
      <c r="C828" s="95" t="s">
        <v>90</v>
      </c>
      <c r="D828" s="95" t="s">
        <v>302</v>
      </c>
      <c r="E828" s="95"/>
    </row>
    <row r="829" spans="1:5" x14ac:dyDescent="0.25">
      <c r="A829" s="95" t="s">
        <v>1731</v>
      </c>
      <c r="B829" s="95" t="s">
        <v>1404</v>
      </c>
      <c r="C829" s="95" t="s">
        <v>46</v>
      </c>
      <c r="D829" s="95" t="s">
        <v>302</v>
      </c>
      <c r="E829" s="95"/>
    </row>
    <row r="830" spans="1:5" x14ac:dyDescent="0.25">
      <c r="A830" s="95" t="s">
        <v>1732</v>
      </c>
      <c r="B830" s="95" t="s">
        <v>1733</v>
      </c>
      <c r="C830" s="95" t="s">
        <v>90</v>
      </c>
      <c r="D830" s="95" t="s">
        <v>302</v>
      </c>
      <c r="E830" s="95"/>
    </row>
    <row r="831" spans="1:5" x14ac:dyDescent="0.25">
      <c r="A831" s="95" t="s">
        <v>1734</v>
      </c>
      <c r="B831" s="95" t="s">
        <v>1733</v>
      </c>
      <c r="C831" s="95" t="s">
        <v>37</v>
      </c>
      <c r="D831" s="95"/>
      <c r="E831" s="95"/>
    </row>
    <row r="832" spans="1:5" x14ac:dyDescent="0.25">
      <c r="A832" s="95" t="s">
        <v>1735</v>
      </c>
      <c r="B832" s="95" t="s">
        <v>1736</v>
      </c>
      <c r="C832" s="95" t="s">
        <v>37</v>
      </c>
      <c r="D832" s="95" t="s">
        <v>302</v>
      </c>
      <c r="E832" s="95"/>
    </row>
    <row r="833" spans="1:5" x14ac:dyDescent="0.25">
      <c r="A833" s="95" t="s">
        <v>1737</v>
      </c>
      <c r="B833" s="95" t="s">
        <v>1736</v>
      </c>
      <c r="C833" s="95" t="s">
        <v>37</v>
      </c>
      <c r="D833" s="95" t="s">
        <v>302</v>
      </c>
      <c r="E833" s="95"/>
    </row>
    <row r="834" spans="1:5" x14ac:dyDescent="0.25">
      <c r="A834" s="95" t="s">
        <v>99</v>
      </c>
      <c r="B834" s="95" t="s">
        <v>100</v>
      </c>
      <c r="C834" s="95" t="s">
        <v>42</v>
      </c>
      <c r="D834" s="95" t="s">
        <v>302</v>
      </c>
      <c r="E834" s="95"/>
    </row>
    <row r="835" spans="1:5" x14ac:dyDescent="0.25">
      <c r="A835" s="95" t="s">
        <v>1738</v>
      </c>
      <c r="B835" s="95" t="s">
        <v>1739</v>
      </c>
      <c r="C835" s="95" t="s">
        <v>42</v>
      </c>
      <c r="D835" s="95" t="s">
        <v>302</v>
      </c>
      <c r="E835" s="95"/>
    </row>
    <row r="836" spans="1:5" x14ac:dyDescent="0.25">
      <c r="A836" s="95" t="s">
        <v>1740</v>
      </c>
      <c r="B836" s="95" t="s">
        <v>1741</v>
      </c>
      <c r="C836" s="95" t="s">
        <v>46</v>
      </c>
      <c r="D836" s="95" t="s">
        <v>302</v>
      </c>
      <c r="E836" s="95"/>
    </row>
    <row r="837" spans="1:5" x14ac:dyDescent="0.25">
      <c r="A837" s="95" t="s">
        <v>1742</v>
      </c>
      <c r="B837" s="95" t="s">
        <v>100</v>
      </c>
      <c r="C837" s="95" t="s">
        <v>46</v>
      </c>
      <c r="D837" s="95" t="s">
        <v>302</v>
      </c>
      <c r="E837" s="95"/>
    </row>
    <row r="838" spans="1:5" x14ac:dyDescent="0.25">
      <c r="A838" s="95" t="s">
        <v>1743</v>
      </c>
      <c r="B838" s="95" t="s">
        <v>1744</v>
      </c>
      <c r="C838" s="95" t="s">
        <v>90</v>
      </c>
      <c r="D838" s="95" t="s">
        <v>301</v>
      </c>
      <c r="E838" s="95"/>
    </row>
    <row r="839" spans="1:5" x14ac:dyDescent="0.25">
      <c r="A839" s="95" t="s">
        <v>1745</v>
      </c>
      <c r="B839" s="95" t="s">
        <v>1746</v>
      </c>
      <c r="C839" s="95" t="s">
        <v>90</v>
      </c>
      <c r="D839" s="95" t="s">
        <v>302</v>
      </c>
      <c r="E839" s="95"/>
    </row>
    <row r="840" spans="1:5" x14ac:dyDescent="0.25">
      <c r="A840" s="95" t="s">
        <v>1747</v>
      </c>
      <c r="B840" s="95" t="s">
        <v>1746</v>
      </c>
      <c r="C840" s="95" t="s">
        <v>37</v>
      </c>
      <c r="D840" s="95"/>
      <c r="E840" s="95"/>
    </row>
    <row r="841" spans="1:5" x14ac:dyDescent="0.25">
      <c r="A841" s="95" t="s">
        <v>1748</v>
      </c>
      <c r="B841" s="95" t="s">
        <v>1749</v>
      </c>
      <c r="C841" s="95" t="s">
        <v>42</v>
      </c>
      <c r="D841" s="95" t="s">
        <v>302</v>
      </c>
      <c r="E841" s="95"/>
    </row>
    <row r="842" spans="1:5" x14ac:dyDescent="0.25">
      <c r="A842" s="95" t="s">
        <v>1750</v>
      </c>
      <c r="B842" s="95" t="s">
        <v>1751</v>
      </c>
      <c r="C842" s="95" t="s">
        <v>42</v>
      </c>
      <c r="D842" s="95" t="s">
        <v>302</v>
      </c>
      <c r="E842" s="95"/>
    </row>
    <row r="843" spans="1:5" x14ac:dyDescent="0.25">
      <c r="A843" s="95" t="s">
        <v>1752</v>
      </c>
      <c r="B843" s="95" t="s">
        <v>1753</v>
      </c>
      <c r="C843" s="95" t="s">
        <v>42</v>
      </c>
      <c r="D843" s="95" t="s">
        <v>302</v>
      </c>
      <c r="E843" s="95"/>
    </row>
    <row r="844" spans="1:5" x14ac:dyDescent="0.25">
      <c r="A844" s="95" t="s">
        <v>102</v>
      </c>
      <c r="B844" s="95" t="s">
        <v>1754</v>
      </c>
      <c r="C844" s="95" t="s">
        <v>42</v>
      </c>
      <c r="D844" s="95" t="s">
        <v>302</v>
      </c>
      <c r="E844" s="95"/>
    </row>
    <row r="845" spans="1:5" x14ac:dyDescent="0.25">
      <c r="A845" s="95" t="s">
        <v>1755</v>
      </c>
      <c r="B845" s="95" t="s">
        <v>1756</v>
      </c>
      <c r="C845" s="95" t="s">
        <v>42</v>
      </c>
      <c r="D845" s="95" t="s">
        <v>302</v>
      </c>
      <c r="E845" s="95"/>
    </row>
    <row r="846" spans="1:5" x14ac:dyDescent="0.25">
      <c r="A846" s="95" t="s">
        <v>1757</v>
      </c>
      <c r="B846" s="95" t="s">
        <v>1758</v>
      </c>
      <c r="C846" s="95" t="s">
        <v>42</v>
      </c>
      <c r="D846" s="95" t="s">
        <v>302</v>
      </c>
      <c r="E846" s="95"/>
    </row>
    <row r="847" spans="1:5" x14ac:dyDescent="0.25">
      <c r="A847" s="95" t="s">
        <v>1759</v>
      </c>
      <c r="B847" s="95" t="s">
        <v>1760</v>
      </c>
      <c r="C847" s="95" t="s">
        <v>42</v>
      </c>
      <c r="D847" s="95" t="s">
        <v>302</v>
      </c>
      <c r="E847" s="95"/>
    </row>
    <row r="848" spans="1:5" x14ac:dyDescent="0.25">
      <c r="A848" s="95" t="s">
        <v>1761</v>
      </c>
      <c r="B848" s="95" t="s">
        <v>1762</v>
      </c>
      <c r="C848" s="95" t="s">
        <v>42</v>
      </c>
      <c r="D848" s="95" t="s">
        <v>302</v>
      </c>
      <c r="E848" s="95"/>
    </row>
    <row r="849" spans="1:5" x14ac:dyDescent="0.25">
      <c r="A849" s="95" t="s">
        <v>1763</v>
      </c>
      <c r="B849" s="95" t="s">
        <v>1764</v>
      </c>
      <c r="C849" s="95" t="s">
        <v>42</v>
      </c>
      <c r="D849" s="95" t="s">
        <v>302</v>
      </c>
      <c r="E849" s="95"/>
    </row>
    <row r="850" spans="1:5" x14ac:dyDescent="0.25">
      <c r="A850" s="95" t="s">
        <v>1765</v>
      </c>
      <c r="B850" s="95" t="s">
        <v>1766</v>
      </c>
      <c r="C850" s="95" t="s">
        <v>42</v>
      </c>
      <c r="D850" s="95" t="s">
        <v>302</v>
      </c>
      <c r="E850" s="95"/>
    </row>
    <row r="851" spans="1:5" x14ac:dyDescent="0.25">
      <c r="A851" s="95" t="s">
        <v>1767</v>
      </c>
      <c r="B851" s="95" t="s">
        <v>1768</v>
      </c>
      <c r="C851" s="95" t="s">
        <v>42</v>
      </c>
      <c r="D851" s="95" t="s">
        <v>302</v>
      </c>
      <c r="E851" s="95"/>
    </row>
    <row r="852" spans="1:5" x14ac:dyDescent="0.25">
      <c r="A852" s="95" t="s">
        <v>1769</v>
      </c>
      <c r="B852" s="95" t="s">
        <v>1770</v>
      </c>
      <c r="C852" s="95" t="s">
        <v>42</v>
      </c>
      <c r="D852" s="95" t="s">
        <v>302</v>
      </c>
      <c r="E852" s="95"/>
    </row>
    <row r="853" spans="1:5" x14ac:dyDescent="0.25">
      <c r="A853" s="95" t="s">
        <v>1771</v>
      </c>
      <c r="B853" s="95" t="s">
        <v>1772</v>
      </c>
      <c r="C853" s="95" t="s">
        <v>42</v>
      </c>
      <c r="D853" s="95" t="s">
        <v>302</v>
      </c>
      <c r="E853" s="95"/>
    </row>
    <row r="854" spans="1:5" x14ac:dyDescent="0.25">
      <c r="A854" s="95" t="s">
        <v>1773</v>
      </c>
      <c r="B854" s="95" t="s">
        <v>1774</v>
      </c>
      <c r="C854" s="95" t="s">
        <v>42</v>
      </c>
      <c r="D854" s="95" t="s">
        <v>302</v>
      </c>
      <c r="E854" s="95"/>
    </row>
    <row r="855" spans="1:5" x14ac:dyDescent="0.25">
      <c r="A855" s="95" t="s">
        <v>1775</v>
      </c>
      <c r="B855" s="95" t="s">
        <v>1776</v>
      </c>
      <c r="C855" s="95" t="s">
        <v>42</v>
      </c>
      <c r="D855" s="95" t="s">
        <v>302</v>
      </c>
      <c r="E855" s="95"/>
    </row>
    <row r="856" spans="1:5" x14ac:dyDescent="0.25">
      <c r="A856" s="95" t="s">
        <v>1777</v>
      </c>
      <c r="B856" s="95" t="s">
        <v>1778</v>
      </c>
      <c r="C856" s="95" t="s">
        <v>42</v>
      </c>
      <c r="D856" s="95" t="s">
        <v>302</v>
      </c>
      <c r="E856" s="95"/>
    </row>
    <row r="857" spans="1:5" x14ac:dyDescent="0.25">
      <c r="A857" s="95" t="s">
        <v>1779</v>
      </c>
      <c r="B857" s="95" t="s">
        <v>1780</v>
      </c>
      <c r="C857" s="95" t="s">
        <v>42</v>
      </c>
      <c r="D857" s="95" t="s">
        <v>302</v>
      </c>
      <c r="E857" s="95"/>
    </row>
    <row r="858" spans="1:5" x14ac:dyDescent="0.25">
      <c r="A858" s="95" t="s">
        <v>1781</v>
      </c>
      <c r="B858" s="95" t="s">
        <v>1782</v>
      </c>
      <c r="C858" s="95" t="s">
        <v>42</v>
      </c>
      <c r="D858" s="95" t="s">
        <v>302</v>
      </c>
      <c r="E858" s="95"/>
    </row>
    <row r="859" spans="1:5" x14ac:dyDescent="0.25">
      <c r="A859" s="95" t="s">
        <v>104</v>
      </c>
      <c r="B859" s="95" t="s">
        <v>1783</v>
      </c>
      <c r="C859" s="95" t="s">
        <v>42</v>
      </c>
      <c r="D859" s="95" t="s">
        <v>302</v>
      </c>
      <c r="E859" s="95"/>
    </row>
    <row r="860" spans="1:5" x14ac:dyDescent="0.25">
      <c r="A860" s="95" t="s">
        <v>1784</v>
      </c>
      <c r="B860" s="95" t="s">
        <v>1785</v>
      </c>
      <c r="C860" s="95" t="s">
        <v>42</v>
      </c>
      <c r="D860" s="95" t="s">
        <v>302</v>
      </c>
      <c r="E860" s="95"/>
    </row>
    <row r="861" spans="1:5" x14ac:dyDescent="0.25">
      <c r="A861" s="95" t="s">
        <v>1786</v>
      </c>
      <c r="B861" s="95" t="s">
        <v>1787</v>
      </c>
      <c r="C861" s="95" t="s">
        <v>42</v>
      </c>
      <c r="D861" s="95" t="s">
        <v>302</v>
      </c>
      <c r="E861" s="95"/>
    </row>
    <row r="862" spans="1:5" x14ac:dyDescent="0.25">
      <c r="A862" s="95" t="s">
        <v>1788</v>
      </c>
      <c r="B862" s="95" t="s">
        <v>1789</v>
      </c>
      <c r="C862" s="95" t="s">
        <v>42</v>
      </c>
      <c r="D862" s="95" t="s">
        <v>302</v>
      </c>
      <c r="E862" s="95"/>
    </row>
    <row r="863" spans="1:5" x14ac:dyDescent="0.25">
      <c r="A863" s="95" t="s">
        <v>1790</v>
      </c>
      <c r="B863" s="95" t="s">
        <v>1791</v>
      </c>
      <c r="C863" s="95" t="s">
        <v>42</v>
      </c>
      <c r="D863" s="95" t="s">
        <v>302</v>
      </c>
      <c r="E863" s="95"/>
    </row>
    <row r="864" spans="1:5" x14ac:dyDescent="0.25">
      <c r="A864" s="95" t="s">
        <v>1792</v>
      </c>
      <c r="B864" s="95" t="s">
        <v>1793</v>
      </c>
      <c r="C864" s="95" t="s">
        <v>42</v>
      </c>
      <c r="D864" s="95" t="s">
        <v>302</v>
      </c>
      <c r="E864" s="95"/>
    </row>
    <row r="865" spans="1:5" x14ac:dyDescent="0.25">
      <c r="A865" s="95" t="s">
        <v>1794</v>
      </c>
      <c r="B865" s="95" t="s">
        <v>1795</v>
      </c>
      <c r="C865" s="95" t="s">
        <v>42</v>
      </c>
      <c r="D865" s="95" t="s">
        <v>302</v>
      </c>
      <c r="E865" s="95"/>
    </row>
    <row r="866" spans="1:5" x14ac:dyDescent="0.25">
      <c r="A866" s="95" t="s">
        <v>1796</v>
      </c>
      <c r="B866" s="95" t="s">
        <v>1797</v>
      </c>
      <c r="C866" s="95" t="s">
        <v>42</v>
      </c>
      <c r="D866" s="95" t="s">
        <v>302</v>
      </c>
      <c r="E866" s="95"/>
    </row>
    <row r="867" spans="1:5" x14ac:dyDescent="0.25">
      <c r="A867" s="95" t="s">
        <v>1798</v>
      </c>
      <c r="B867" s="95" t="s">
        <v>1799</v>
      </c>
      <c r="C867" s="95" t="s">
        <v>42</v>
      </c>
      <c r="D867" s="95" t="s">
        <v>302</v>
      </c>
      <c r="E867" s="95"/>
    </row>
    <row r="868" spans="1:5" x14ac:dyDescent="0.25">
      <c r="A868" s="95" t="s">
        <v>1800</v>
      </c>
      <c r="B868" s="95" t="s">
        <v>1801</v>
      </c>
      <c r="C868" s="95" t="s">
        <v>42</v>
      </c>
      <c r="D868" s="95" t="s">
        <v>302</v>
      </c>
      <c r="E868" s="95"/>
    </row>
    <row r="869" spans="1:5" x14ac:dyDescent="0.25">
      <c r="A869" s="95" t="s">
        <v>1802</v>
      </c>
      <c r="B869" s="95" t="s">
        <v>1803</v>
      </c>
      <c r="C869" s="95" t="s">
        <v>42</v>
      </c>
      <c r="D869" s="95" t="s">
        <v>302</v>
      </c>
      <c r="E869" s="95"/>
    </row>
    <row r="870" spans="1:5" x14ac:dyDescent="0.25">
      <c r="A870" s="95" t="s">
        <v>1804</v>
      </c>
      <c r="B870" s="95" t="s">
        <v>1805</v>
      </c>
      <c r="C870" s="95" t="s">
        <v>42</v>
      </c>
      <c r="D870" s="95" t="s">
        <v>302</v>
      </c>
      <c r="E870" s="95"/>
    </row>
    <row r="871" spans="1:5" x14ac:dyDescent="0.25">
      <c r="A871" s="95" t="s">
        <v>1806</v>
      </c>
      <c r="B871" s="95" t="s">
        <v>1807</v>
      </c>
      <c r="C871" s="95" t="s">
        <v>42</v>
      </c>
      <c r="D871" s="95" t="s">
        <v>302</v>
      </c>
      <c r="E871" s="95"/>
    </row>
    <row r="872" spans="1:5" x14ac:dyDescent="0.25">
      <c r="A872" s="95" t="s">
        <v>1808</v>
      </c>
      <c r="B872" s="95" t="s">
        <v>1809</v>
      </c>
      <c r="C872" s="95" t="s">
        <v>42</v>
      </c>
      <c r="D872" s="95" t="s">
        <v>302</v>
      </c>
      <c r="E872" s="95"/>
    </row>
    <row r="873" spans="1:5" x14ac:dyDescent="0.25">
      <c r="A873" s="95" t="s">
        <v>1810</v>
      </c>
      <c r="B873" s="95" t="s">
        <v>1811</v>
      </c>
      <c r="C873" s="95" t="s">
        <v>42</v>
      </c>
      <c r="D873" s="95" t="s">
        <v>302</v>
      </c>
      <c r="E873" s="95"/>
    </row>
    <row r="874" spans="1:5" x14ac:dyDescent="0.25">
      <c r="A874" s="95" t="s">
        <v>1812</v>
      </c>
      <c r="B874" s="95" t="s">
        <v>1813</v>
      </c>
      <c r="C874" s="95" t="s">
        <v>42</v>
      </c>
      <c r="D874" s="95" t="s">
        <v>302</v>
      </c>
      <c r="E874" s="95"/>
    </row>
    <row r="875" spans="1:5" x14ac:dyDescent="0.25">
      <c r="A875" s="95" t="s">
        <v>1814</v>
      </c>
      <c r="B875" s="95" t="s">
        <v>1815</v>
      </c>
      <c r="C875" s="95" t="s">
        <v>42</v>
      </c>
      <c r="D875" s="95" t="s">
        <v>302</v>
      </c>
      <c r="E875" s="95"/>
    </row>
    <row r="876" spans="1:5" x14ac:dyDescent="0.25">
      <c r="A876" s="95" t="s">
        <v>1816</v>
      </c>
      <c r="B876" s="95" t="s">
        <v>1817</v>
      </c>
      <c r="C876" s="95" t="s">
        <v>42</v>
      </c>
      <c r="D876" s="95" t="s">
        <v>302</v>
      </c>
      <c r="E876" s="95"/>
    </row>
    <row r="877" spans="1:5" x14ac:dyDescent="0.25">
      <c r="A877" s="95" t="s">
        <v>1818</v>
      </c>
      <c r="B877" s="95" t="s">
        <v>1819</v>
      </c>
      <c r="C877" s="95" t="s">
        <v>42</v>
      </c>
      <c r="D877" s="95" t="s">
        <v>302</v>
      </c>
      <c r="E877" s="95"/>
    </row>
    <row r="878" spans="1:5" x14ac:dyDescent="0.25">
      <c r="A878" s="95" t="s">
        <v>1820</v>
      </c>
      <c r="B878" s="95" t="s">
        <v>1821</v>
      </c>
      <c r="C878" s="95" t="s">
        <v>42</v>
      </c>
      <c r="D878" s="95" t="s">
        <v>302</v>
      </c>
      <c r="E878" s="95"/>
    </row>
    <row r="879" spans="1:5" x14ac:dyDescent="0.25">
      <c r="A879" s="95" t="s">
        <v>1822</v>
      </c>
      <c r="B879" s="95" t="s">
        <v>1823</v>
      </c>
      <c r="C879" s="95" t="s">
        <v>42</v>
      </c>
      <c r="D879" s="95" t="s">
        <v>302</v>
      </c>
      <c r="E879" s="95"/>
    </row>
    <row r="880" spans="1:5" x14ac:dyDescent="0.25">
      <c r="A880" s="95" t="s">
        <v>1824</v>
      </c>
      <c r="B880" s="95" t="s">
        <v>1825</v>
      </c>
      <c r="C880" s="95" t="s">
        <v>42</v>
      </c>
      <c r="D880" s="95" t="s">
        <v>302</v>
      </c>
      <c r="E880" s="95"/>
    </row>
    <row r="881" spans="1:5" x14ac:dyDescent="0.25">
      <c r="A881" s="95" t="s">
        <v>1826</v>
      </c>
      <c r="B881" s="95" t="s">
        <v>1827</v>
      </c>
      <c r="C881" s="95" t="s">
        <v>42</v>
      </c>
      <c r="D881" s="95" t="s">
        <v>302</v>
      </c>
      <c r="E881" s="95"/>
    </row>
    <row r="882" spans="1:5" x14ac:dyDescent="0.25">
      <c r="A882" s="95" t="s">
        <v>1828</v>
      </c>
      <c r="B882" s="95" t="s">
        <v>1829</v>
      </c>
      <c r="C882" s="95" t="s">
        <v>42</v>
      </c>
      <c r="D882" s="95" t="s">
        <v>302</v>
      </c>
      <c r="E882" s="95"/>
    </row>
    <row r="883" spans="1:5" x14ac:dyDescent="0.25">
      <c r="A883" s="95" t="s">
        <v>1830</v>
      </c>
      <c r="B883" s="95" t="s">
        <v>1831</v>
      </c>
      <c r="C883" s="95" t="s">
        <v>42</v>
      </c>
      <c r="D883" s="95" t="s">
        <v>302</v>
      </c>
      <c r="E883" s="95"/>
    </row>
    <row r="884" spans="1:5" x14ac:dyDescent="0.25">
      <c r="A884" s="95" t="s">
        <v>1832</v>
      </c>
      <c r="B884" s="95" t="s">
        <v>1833</v>
      </c>
      <c r="C884" s="95" t="s">
        <v>42</v>
      </c>
      <c r="D884" s="95" t="s">
        <v>302</v>
      </c>
      <c r="E884" s="95"/>
    </row>
    <row r="885" spans="1:5" x14ac:dyDescent="0.25">
      <c r="A885" s="95" t="s">
        <v>1834</v>
      </c>
      <c r="B885" s="95" t="s">
        <v>1835</v>
      </c>
      <c r="C885" s="95" t="s">
        <v>42</v>
      </c>
      <c r="D885" s="95" t="s">
        <v>302</v>
      </c>
      <c r="E885" s="95"/>
    </row>
    <row r="886" spans="1:5" x14ac:dyDescent="0.25">
      <c r="A886" s="95" t="s">
        <v>1836</v>
      </c>
      <c r="B886" s="95" t="s">
        <v>1837</v>
      </c>
      <c r="C886" s="95" t="s">
        <v>42</v>
      </c>
      <c r="D886" s="95" t="s">
        <v>302</v>
      </c>
      <c r="E886" s="95"/>
    </row>
    <row r="887" spans="1:5" x14ac:dyDescent="0.25">
      <c r="A887" s="95" t="s">
        <v>1838</v>
      </c>
      <c r="B887" s="95" t="s">
        <v>1839</v>
      </c>
      <c r="C887" s="95" t="s">
        <v>42</v>
      </c>
      <c r="D887" s="95" t="s">
        <v>302</v>
      </c>
      <c r="E887" s="95"/>
    </row>
    <row r="888" spans="1:5" x14ac:dyDescent="0.25">
      <c r="A888" s="95" t="s">
        <v>1840</v>
      </c>
      <c r="B888" s="95" t="s">
        <v>1841</v>
      </c>
      <c r="C888" s="95" t="s">
        <v>42</v>
      </c>
      <c r="D888" s="95" t="s">
        <v>302</v>
      </c>
      <c r="E888" s="95"/>
    </row>
    <row r="889" spans="1:5" x14ac:dyDescent="0.25">
      <c r="A889" s="95" t="s">
        <v>1842</v>
      </c>
      <c r="B889" s="95" t="s">
        <v>1843</v>
      </c>
      <c r="C889" s="95" t="s">
        <v>42</v>
      </c>
      <c r="D889" s="95" t="s">
        <v>302</v>
      </c>
      <c r="E889" s="95"/>
    </row>
    <row r="890" spans="1:5" x14ac:dyDescent="0.25">
      <c r="A890" s="95" t="s">
        <v>1844</v>
      </c>
      <c r="B890" s="95" t="s">
        <v>1845</v>
      </c>
      <c r="C890" s="95" t="s">
        <v>42</v>
      </c>
      <c r="D890" s="95" t="s">
        <v>302</v>
      </c>
      <c r="E890" s="95"/>
    </row>
    <row r="891" spans="1:5" x14ac:dyDescent="0.25">
      <c r="A891" s="95" t="s">
        <v>1846</v>
      </c>
      <c r="B891" s="95" t="s">
        <v>1847</v>
      </c>
      <c r="C891" s="95" t="s">
        <v>42</v>
      </c>
      <c r="D891" s="95" t="s">
        <v>302</v>
      </c>
      <c r="E891" s="95"/>
    </row>
    <row r="892" spans="1:5" x14ac:dyDescent="0.25">
      <c r="A892" s="95" t="s">
        <v>1848</v>
      </c>
      <c r="B892" s="95" t="s">
        <v>1849</v>
      </c>
      <c r="C892" s="95" t="s">
        <v>42</v>
      </c>
      <c r="D892" s="95" t="s">
        <v>302</v>
      </c>
      <c r="E892" s="95"/>
    </row>
    <row r="893" spans="1:5" x14ac:dyDescent="0.25">
      <c r="A893" s="95" t="s">
        <v>1850</v>
      </c>
      <c r="B893" s="95" t="s">
        <v>1851</v>
      </c>
      <c r="C893" s="95" t="s">
        <v>42</v>
      </c>
      <c r="D893" s="95" t="s">
        <v>302</v>
      </c>
      <c r="E893" s="95"/>
    </row>
    <row r="894" spans="1:5" x14ac:dyDescent="0.25">
      <c r="A894" s="95" t="s">
        <v>1852</v>
      </c>
      <c r="B894" s="95" t="s">
        <v>1853</v>
      </c>
      <c r="C894" s="95" t="s">
        <v>42</v>
      </c>
      <c r="D894" s="95" t="s">
        <v>302</v>
      </c>
      <c r="E894" s="95"/>
    </row>
    <row r="895" spans="1:5" x14ac:dyDescent="0.25">
      <c r="A895" s="95" t="s">
        <v>1854</v>
      </c>
      <c r="B895" s="95" t="s">
        <v>1855</v>
      </c>
      <c r="C895" s="95" t="s">
        <v>42</v>
      </c>
      <c r="D895" s="95" t="s">
        <v>302</v>
      </c>
      <c r="E895" s="95"/>
    </row>
    <row r="896" spans="1:5" x14ac:dyDescent="0.25">
      <c r="A896" s="95" t="s">
        <v>1856</v>
      </c>
      <c r="B896" s="95" t="s">
        <v>1857</v>
      </c>
      <c r="C896" s="95" t="s">
        <v>42</v>
      </c>
      <c r="D896" s="95" t="s">
        <v>302</v>
      </c>
      <c r="E896" s="95"/>
    </row>
    <row r="897" spans="1:5" x14ac:dyDescent="0.25">
      <c r="A897" s="95" t="s">
        <v>1858</v>
      </c>
      <c r="B897" s="95" t="s">
        <v>1859</v>
      </c>
      <c r="C897" s="95" t="s">
        <v>90</v>
      </c>
      <c r="D897" s="95" t="s">
        <v>302</v>
      </c>
      <c r="E897" s="95"/>
    </row>
    <row r="898" spans="1:5" x14ac:dyDescent="0.25">
      <c r="A898" s="95" t="s">
        <v>1860</v>
      </c>
      <c r="B898" s="95" t="s">
        <v>1861</v>
      </c>
      <c r="C898" s="95" t="s">
        <v>42</v>
      </c>
      <c r="D898" s="95" t="s">
        <v>302</v>
      </c>
      <c r="E898" s="95"/>
    </row>
    <row r="899" spans="1:5" x14ac:dyDescent="0.25">
      <c r="A899" s="95" t="s">
        <v>1862</v>
      </c>
      <c r="B899" s="95" t="s">
        <v>1863</v>
      </c>
      <c r="C899" s="95" t="s">
        <v>42</v>
      </c>
      <c r="D899" s="95" t="s">
        <v>302</v>
      </c>
      <c r="E899" s="95"/>
    </row>
    <row r="900" spans="1:5" x14ac:dyDescent="0.25">
      <c r="A900" s="95" t="s">
        <v>1864</v>
      </c>
      <c r="B900" s="95" t="s">
        <v>1865</v>
      </c>
      <c r="C900" s="95" t="s">
        <v>42</v>
      </c>
      <c r="D900" s="95" t="s">
        <v>302</v>
      </c>
      <c r="E900" s="95"/>
    </row>
    <row r="901" spans="1:5" x14ac:dyDescent="0.25">
      <c r="A901" s="95" t="s">
        <v>1866</v>
      </c>
      <c r="B901" s="95" t="s">
        <v>1867</v>
      </c>
      <c r="C901" s="95" t="s">
        <v>42</v>
      </c>
      <c r="D901" s="95" t="s">
        <v>302</v>
      </c>
      <c r="E901" s="95"/>
    </row>
    <row r="902" spans="1:5" x14ac:dyDescent="0.25">
      <c r="A902" s="95" t="s">
        <v>1868</v>
      </c>
      <c r="B902" s="95" t="s">
        <v>1869</v>
      </c>
      <c r="C902" s="95" t="s">
        <v>42</v>
      </c>
      <c r="D902" s="95" t="s">
        <v>302</v>
      </c>
      <c r="E902" s="95"/>
    </row>
    <row r="903" spans="1:5" x14ac:dyDescent="0.25">
      <c r="A903" s="95" t="s">
        <v>1870</v>
      </c>
      <c r="B903" s="95" t="s">
        <v>1871</v>
      </c>
      <c r="C903" s="95" t="s">
        <v>42</v>
      </c>
      <c r="D903" s="95" t="s">
        <v>302</v>
      </c>
      <c r="E903" s="95"/>
    </row>
    <row r="904" spans="1:5" x14ac:dyDescent="0.25">
      <c r="A904" s="95" t="s">
        <v>1872</v>
      </c>
      <c r="B904" s="95" t="s">
        <v>1873</v>
      </c>
      <c r="C904" s="95" t="s">
        <v>42</v>
      </c>
      <c r="D904" s="95" t="s">
        <v>302</v>
      </c>
      <c r="E904" s="95"/>
    </row>
    <row r="905" spans="1:5" x14ac:dyDescent="0.25">
      <c r="A905" s="95" t="s">
        <v>1874</v>
      </c>
      <c r="B905" s="95" t="s">
        <v>1875</v>
      </c>
      <c r="C905" s="95" t="s">
        <v>42</v>
      </c>
      <c r="D905" s="95" t="s">
        <v>302</v>
      </c>
      <c r="E905" s="95"/>
    </row>
    <row r="906" spans="1:5" x14ac:dyDescent="0.25">
      <c r="A906" s="95" t="s">
        <v>1876</v>
      </c>
      <c r="B906" s="95" t="s">
        <v>1877</v>
      </c>
      <c r="C906" s="95" t="s">
        <v>42</v>
      </c>
      <c r="D906" s="95" t="s">
        <v>302</v>
      </c>
      <c r="E906" s="95"/>
    </row>
    <row r="907" spans="1:5" x14ac:dyDescent="0.25">
      <c r="A907" s="95" t="s">
        <v>1878</v>
      </c>
      <c r="B907" s="95" t="s">
        <v>1879</v>
      </c>
      <c r="C907" s="95" t="s">
        <v>42</v>
      </c>
      <c r="D907" s="95" t="s">
        <v>302</v>
      </c>
      <c r="E907" s="95"/>
    </row>
    <row r="908" spans="1:5" x14ac:dyDescent="0.25">
      <c r="A908" s="95" t="s">
        <v>1880</v>
      </c>
      <c r="B908" s="95" t="s">
        <v>1881</v>
      </c>
      <c r="C908" s="95" t="s">
        <v>42</v>
      </c>
      <c r="D908" s="95" t="s">
        <v>302</v>
      </c>
      <c r="E908" s="95"/>
    </row>
    <row r="909" spans="1:5" x14ac:dyDescent="0.25">
      <c r="A909" s="95" t="s">
        <v>1882</v>
      </c>
      <c r="B909" s="95" t="s">
        <v>1883</v>
      </c>
      <c r="C909" s="95" t="s">
        <v>42</v>
      </c>
      <c r="D909" s="95" t="s">
        <v>302</v>
      </c>
      <c r="E909" s="95"/>
    </row>
    <row r="910" spans="1:5" x14ac:dyDescent="0.25">
      <c r="A910" s="95" t="s">
        <v>1884</v>
      </c>
      <c r="B910" s="95" t="s">
        <v>1885</v>
      </c>
      <c r="C910" s="95" t="s">
        <v>42</v>
      </c>
      <c r="D910" s="95" t="s">
        <v>302</v>
      </c>
      <c r="E910" s="95"/>
    </row>
    <row r="911" spans="1:5" x14ac:dyDescent="0.25">
      <c r="A911" s="95" t="s">
        <v>1886</v>
      </c>
      <c r="B911" s="95" t="s">
        <v>1887</v>
      </c>
      <c r="C911" s="95" t="s">
        <v>42</v>
      </c>
      <c r="D911" s="95" t="s">
        <v>302</v>
      </c>
      <c r="E911" s="95"/>
    </row>
    <row r="912" spans="1:5" x14ac:dyDescent="0.25">
      <c r="A912" s="95" t="s">
        <v>1888</v>
      </c>
      <c r="B912" s="95" t="s">
        <v>1889</v>
      </c>
      <c r="C912" s="95" t="s">
        <v>42</v>
      </c>
      <c r="D912" s="95" t="s">
        <v>302</v>
      </c>
      <c r="E912" s="95"/>
    </row>
    <row r="913" spans="1:5" x14ac:dyDescent="0.25">
      <c r="A913" s="95" t="s">
        <v>1890</v>
      </c>
      <c r="B913" s="95" t="s">
        <v>1891</v>
      </c>
      <c r="C913" s="95" t="s">
        <v>42</v>
      </c>
      <c r="D913" s="95" t="s">
        <v>302</v>
      </c>
      <c r="E913" s="95"/>
    </row>
    <row r="914" spans="1:5" x14ac:dyDescent="0.25">
      <c r="A914" s="95" t="s">
        <v>1892</v>
      </c>
      <c r="B914" s="95" t="s">
        <v>1893</v>
      </c>
      <c r="C914" s="95" t="s">
        <v>42</v>
      </c>
      <c r="D914" s="95" t="s">
        <v>302</v>
      </c>
      <c r="E914" s="95"/>
    </row>
    <row r="915" spans="1:5" x14ac:dyDescent="0.25">
      <c r="A915" s="95" t="s">
        <v>1894</v>
      </c>
      <c r="B915" s="95" t="s">
        <v>1895</v>
      </c>
      <c r="C915" s="95" t="s">
        <v>42</v>
      </c>
      <c r="D915" s="95" t="s">
        <v>302</v>
      </c>
      <c r="E915" s="95"/>
    </row>
    <row r="916" spans="1:5" x14ac:dyDescent="0.25">
      <c r="A916" s="95" t="s">
        <v>1896</v>
      </c>
      <c r="B916" s="95" t="s">
        <v>1897</v>
      </c>
      <c r="C916" s="95" t="s">
        <v>42</v>
      </c>
      <c r="D916" s="95" t="s">
        <v>302</v>
      </c>
      <c r="E916" s="95"/>
    </row>
    <row r="917" spans="1:5" x14ac:dyDescent="0.25">
      <c r="A917" s="95" t="s">
        <v>1898</v>
      </c>
      <c r="B917" s="95" t="s">
        <v>1899</v>
      </c>
      <c r="C917" s="95" t="s">
        <v>42</v>
      </c>
      <c r="D917" s="95" t="s">
        <v>302</v>
      </c>
      <c r="E917" s="95"/>
    </row>
    <row r="918" spans="1:5" x14ac:dyDescent="0.25">
      <c r="A918" s="95" t="s">
        <v>1900</v>
      </c>
      <c r="B918" s="95" t="s">
        <v>1901</v>
      </c>
      <c r="C918" s="95" t="s">
        <v>42</v>
      </c>
      <c r="D918" s="95" t="s">
        <v>302</v>
      </c>
      <c r="E918" s="95"/>
    </row>
    <row r="919" spans="1:5" x14ac:dyDescent="0.25">
      <c r="A919" s="95" t="s">
        <v>1902</v>
      </c>
      <c r="B919" s="95" t="s">
        <v>1903</v>
      </c>
      <c r="C919" s="95" t="s">
        <v>42</v>
      </c>
      <c r="D919" s="95" t="s">
        <v>302</v>
      </c>
      <c r="E919" s="95"/>
    </row>
    <row r="920" spans="1:5" x14ac:dyDescent="0.25">
      <c r="A920" s="95" t="s">
        <v>1904</v>
      </c>
      <c r="B920" s="95" t="s">
        <v>1905</v>
      </c>
      <c r="C920" s="95" t="s">
        <v>42</v>
      </c>
      <c r="D920" s="95" t="s">
        <v>302</v>
      </c>
      <c r="E920" s="95"/>
    </row>
    <row r="921" spans="1:5" x14ac:dyDescent="0.25">
      <c r="A921" s="95" t="s">
        <v>1906</v>
      </c>
      <c r="B921" s="95" t="s">
        <v>1907</v>
      </c>
      <c r="C921" s="95" t="s">
        <v>42</v>
      </c>
      <c r="D921" s="95" t="s">
        <v>302</v>
      </c>
      <c r="E921" s="95"/>
    </row>
    <row r="922" spans="1:5" x14ac:dyDescent="0.25">
      <c r="A922" s="95" t="s">
        <v>1908</v>
      </c>
      <c r="B922" s="95" t="s">
        <v>1909</v>
      </c>
      <c r="C922" s="95" t="s">
        <v>42</v>
      </c>
      <c r="D922" s="95" t="s">
        <v>302</v>
      </c>
      <c r="E922" s="95"/>
    </row>
    <row r="923" spans="1:5" x14ac:dyDescent="0.25">
      <c r="A923" s="95" t="s">
        <v>1910</v>
      </c>
      <c r="B923" s="95" t="s">
        <v>1911</v>
      </c>
      <c r="C923" s="95" t="s">
        <v>37</v>
      </c>
      <c r="D923" s="95" t="s">
        <v>302</v>
      </c>
      <c r="E923" s="95"/>
    </row>
    <row r="924" spans="1:5" x14ac:dyDescent="0.25">
      <c r="A924" s="95" t="s">
        <v>1912</v>
      </c>
      <c r="B924" s="95" t="s">
        <v>1913</v>
      </c>
      <c r="C924" s="95" t="s">
        <v>42</v>
      </c>
      <c r="D924" s="95" t="s">
        <v>302</v>
      </c>
      <c r="E924" s="95"/>
    </row>
    <row r="925" spans="1:5" x14ac:dyDescent="0.25">
      <c r="A925" s="95" t="s">
        <v>1914</v>
      </c>
      <c r="B925" s="95" t="s">
        <v>712</v>
      </c>
      <c r="C925" s="95" t="s">
        <v>37</v>
      </c>
      <c r="D925" s="95" t="s">
        <v>301</v>
      </c>
      <c r="E925" s="95"/>
    </row>
    <row r="926" spans="1:5" x14ac:dyDescent="0.25">
      <c r="A926" s="95" t="s">
        <v>1915</v>
      </c>
      <c r="B926" s="95" t="s">
        <v>1916</v>
      </c>
      <c r="C926" s="95" t="s">
        <v>46</v>
      </c>
      <c r="D926" s="95" t="s">
        <v>302</v>
      </c>
      <c r="E926" s="95"/>
    </row>
    <row r="927" spans="1:5" x14ac:dyDescent="0.25">
      <c r="A927" s="95" t="s">
        <v>1917</v>
      </c>
      <c r="B927" s="95" t="s">
        <v>1918</v>
      </c>
      <c r="C927" s="95" t="s">
        <v>42</v>
      </c>
      <c r="D927" s="95" t="s">
        <v>302</v>
      </c>
      <c r="E927" s="95"/>
    </row>
    <row r="928" spans="1:5" x14ac:dyDescent="0.25">
      <c r="A928" s="95" t="s">
        <v>1919</v>
      </c>
      <c r="B928" s="95" t="s">
        <v>1920</v>
      </c>
      <c r="C928" s="95" t="s">
        <v>42</v>
      </c>
      <c r="D928" s="95" t="s">
        <v>302</v>
      </c>
      <c r="E928" s="95"/>
    </row>
    <row r="929" spans="1:5" x14ac:dyDescent="0.25">
      <c r="A929" s="95" t="s">
        <v>1921</v>
      </c>
      <c r="B929" s="95" t="s">
        <v>1922</v>
      </c>
      <c r="C929" s="95" t="s">
        <v>42</v>
      </c>
      <c r="D929" s="95" t="s">
        <v>302</v>
      </c>
      <c r="E929" s="95"/>
    </row>
    <row r="930" spans="1:5" x14ac:dyDescent="0.25">
      <c r="A930" s="95" t="s">
        <v>1923</v>
      </c>
      <c r="B930" s="95" t="s">
        <v>1924</v>
      </c>
      <c r="C930" s="95" t="s">
        <v>42</v>
      </c>
      <c r="D930" s="95" t="s">
        <v>302</v>
      </c>
      <c r="E930" s="95"/>
    </row>
    <row r="931" spans="1:5" x14ac:dyDescent="0.25">
      <c r="A931" s="95" t="s">
        <v>1925</v>
      </c>
      <c r="B931" s="95" t="s">
        <v>1926</v>
      </c>
      <c r="C931" s="95" t="s">
        <v>42</v>
      </c>
      <c r="D931" s="95" t="s">
        <v>302</v>
      </c>
      <c r="E931" s="95"/>
    </row>
    <row r="932" spans="1:5" x14ac:dyDescent="0.25">
      <c r="A932" s="95" t="s">
        <v>1927</v>
      </c>
      <c r="B932" s="95" t="s">
        <v>1928</v>
      </c>
      <c r="C932" s="95" t="s">
        <v>46</v>
      </c>
      <c r="D932" s="95" t="s">
        <v>302</v>
      </c>
      <c r="E932" s="95"/>
    </row>
    <row r="933" spans="1:5" x14ac:dyDescent="0.25">
      <c r="A933" s="95" t="s">
        <v>1929</v>
      </c>
      <c r="B933" s="95" t="s">
        <v>1404</v>
      </c>
      <c r="C933" s="95" t="s">
        <v>46</v>
      </c>
      <c r="D933" s="95" t="s">
        <v>302</v>
      </c>
      <c r="E933" s="95"/>
    </row>
    <row r="934" spans="1:5" x14ac:dyDescent="0.25">
      <c r="A934" s="95" t="s">
        <v>1930</v>
      </c>
      <c r="B934" s="95" t="s">
        <v>1931</v>
      </c>
      <c r="C934" s="95" t="s">
        <v>42</v>
      </c>
      <c r="D934" s="95" t="s">
        <v>302</v>
      </c>
      <c r="E934" s="95"/>
    </row>
    <row r="935" spans="1:5" x14ac:dyDescent="0.25">
      <c r="A935" s="95" t="s">
        <v>1932</v>
      </c>
      <c r="B935" s="95" t="s">
        <v>1933</v>
      </c>
      <c r="C935" s="95" t="s">
        <v>90</v>
      </c>
      <c r="D935" s="95" t="s">
        <v>301</v>
      </c>
      <c r="E935" s="95"/>
    </row>
    <row r="936" spans="1:5" x14ac:dyDescent="0.25">
      <c r="A936" s="95" t="s">
        <v>1934</v>
      </c>
      <c r="B936" s="95" t="s">
        <v>1935</v>
      </c>
      <c r="C936" s="95" t="s">
        <v>90</v>
      </c>
      <c r="D936" s="95" t="s">
        <v>302</v>
      </c>
      <c r="E936" s="95"/>
    </row>
    <row r="937" spans="1:5" x14ac:dyDescent="0.25">
      <c r="A937" s="95" t="s">
        <v>1936</v>
      </c>
      <c r="B937" s="95" t="s">
        <v>1935</v>
      </c>
      <c r="C937" s="95" t="s">
        <v>37</v>
      </c>
      <c r="D937" s="95"/>
      <c r="E937" s="95"/>
    </row>
    <row r="938" spans="1:5" x14ac:dyDescent="0.25">
      <c r="A938" s="95" t="s">
        <v>1937</v>
      </c>
      <c r="B938" s="95" t="s">
        <v>1938</v>
      </c>
      <c r="C938" s="95" t="s">
        <v>42</v>
      </c>
      <c r="D938" s="95" t="s">
        <v>302</v>
      </c>
      <c r="E938" s="95"/>
    </row>
    <row r="939" spans="1:5" x14ac:dyDescent="0.25">
      <c r="A939" s="95" t="s">
        <v>1939</v>
      </c>
      <c r="B939" s="95" t="s">
        <v>1940</v>
      </c>
      <c r="C939" s="95" t="s">
        <v>42</v>
      </c>
      <c r="D939" s="95" t="s">
        <v>302</v>
      </c>
      <c r="E939" s="95"/>
    </row>
    <row r="940" spans="1:5" x14ac:dyDescent="0.25">
      <c r="A940" s="95" t="s">
        <v>1941</v>
      </c>
      <c r="B940" s="95" t="s">
        <v>1942</v>
      </c>
      <c r="C940" s="95" t="s">
        <v>42</v>
      </c>
      <c r="D940" s="95" t="s">
        <v>302</v>
      </c>
      <c r="E940" s="95"/>
    </row>
    <row r="941" spans="1:5" x14ac:dyDescent="0.25">
      <c r="A941" s="95" t="s">
        <v>1943</v>
      </c>
      <c r="B941" s="95" t="s">
        <v>1944</v>
      </c>
      <c r="C941" s="95" t="s">
        <v>42</v>
      </c>
      <c r="D941" s="95" t="s">
        <v>302</v>
      </c>
      <c r="E941" s="95"/>
    </row>
    <row r="942" spans="1:5" x14ac:dyDescent="0.25">
      <c r="A942" s="95" t="s">
        <v>1945</v>
      </c>
      <c r="B942" s="95" t="s">
        <v>1946</v>
      </c>
      <c r="C942" s="95" t="s">
        <v>42</v>
      </c>
      <c r="D942" s="95" t="s">
        <v>302</v>
      </c>
      <c r="E942" s="95"/>
    </row>
    <row r="943" spans="1:5" x14ac:dyDescent="0.25">
      <c r="A943" s="95" t="s">
        <v>1947</v>
      </c>
      <c r="B943" s="95" t="s">
        <v>1948</v>
      </c>
      <c r="C943" s="95" t="s">
        <v>42</v>
      </c>
      <c r="D943" s="95" t="s">
        <v>302</v>
      </c>
      <c r="E943" s="95"/>
    </row>
    <row r="944" spans="1:5" x14ac:dyDescent="0.25">
      <c r="A944" s="95" t="s">
        <v>1949</v>
      </c>
      <c r="B944" s="95" t="s">
        <v>1950</v>
      </c>
      <c r="C944" s="95" t="s">
        <v>42</v>
      </c>
      <c r="D944" s="95" t="s">
        <v>302</v>
      </c>
      <c r="E944" s="95"/>
    </row>
    <row r="945" spans="1:5" x14ac:dyDescent="0.25">
      <c r="A945" s="95" t="s">
        <v>1951</v>
      </c>
      <c r="B945" s="95" t="s">
        <v>1952</v>
      </c>
      <c r="C945" s="95" t="s">
        <v>42</v>
      </c>
      <c r="D945" s="95" t="s">
        <v>302</v>
      </c>
      <c r="E945" s="95"/>
    </row>
    <row r="946" spans="1:5" x14ac:dyDescent="0.25">
      <c r="A946" s="95" t="s">
        <v>1953</v>
      </c>
      <c r="B946" s="95" t="s">
        <v>1954</v>
      </c>
      <c r="C946" s="95" t="s">
        <v>42</v>
      </c>
      <c r="D946" s="95" t="s">
        <v>302</v>
      </c>
      <c r="E946" s="95"/>
    </row>
    <row r="947" spans="1:5" x14ac:dyDescent="0.25">
      <c r="A947" s="95" t="s">
        <v>1955</v>
      </c>
      <c r="B947" s="95" t="s">
        <v>1956</v>
      </c>
      <c r="C947" s="95" t="s">
        <v>42</v>
      </c>
      <c r="D947" s="95" t="s">
        <v>302</v>
      </c>
      <c r="E947" s="95"/>
    </row>
    <row r="948" spans="1:5" x14ac:dyDescent="0.25">
      <c r="A948" s="95" t="s">
        <v>1957</v>
      </c>
      <c r="B948" s="95" t="s">
        <v>1958</v>
      </c>
      <c r="C948" s="95" t="s">
        <v>42</v>
      </c>
      <c r="D948" s="95" t="s">
        <v>302</v>
      </c>
      <c r="E948" s="95"/>
    </row>
    <row r="949" spans="1:5" x14ac:dyDescent="0.25">
      <c r="A949" s="95" t="s">
        <v>1959</v>
      </c>
      <c r="B949" s="95" t="s">
        <v>1960</v>
      </c>
      <c r="C949" s="95" t="s">
        <v>42</v>
      </c>
      <c r="D949" s="95" t="s">
        <v>302</v>
      </c>
      <c r="E949" s="95"/>
    </row>
    <row r="950" spans="1:5" x14ac:dyDescent="0.25">
      <c r="A950" s="95" t="s">
        <v>1961</v>
      </c>
      <c r="B950" s="95" t="s">
        <v>1962</v>
      </c>
      <c r="C950" s="95" t="s">
        <v>42</v>
      </c>
      <c r="D950" s="95" t="s">
        <v>302</v>
      </c>
      <c r="E950" s="95"/>
    </row>
    <row r="951" spans="1:5" x14ac:dyDescent="0.25">
      <c r="A951" s="95" t="s">
        <v>1963</v>
      </c>
      <c r="B951" s="95" t="s">
        <v>1964</v>
      </c>
      <c r="C951" s="95" t="s">
        <v>42</v>
      </c>
      <c r="D951" s="95" t="s">
        <v>302</v>
      </c>
      <c r="E951" s="95"/>
    </row>
    <row r="952" spans="1:5" x14ac:dyDescent="0.25">
      <c r="A952" s="95" t="s">
        <v>1965</v>
      </c>
      <c r="B952" s="95" t="s">
        <v>1966</v>
      </c>
      <c r="C952" s="95" t="s">
        <v>42</v>
      </c>
      <c r="D952" s="95" t="s">
        <v>302</v>
      </c>
      <c r="E952" s="95"/>
    </row>
    <row r="953" spans="1:5" x14ac:dyDescent="0.25">
      <c r="A953" s="95" t="s">
        <v>1967</v>
      </c>
      <c r="B953" s="95" t="s">
        <v>1968</v>
      </c>
      <c r="C953" s="95" t="s">
        <v>42</v>
      </c>
      <c r="D953" s="95" t="s">
        <v>302</v>
      </c>
      <c r="E953" s="95"/>
    </row>
    <row r="954" spans="1:5" x14ac:dyDescent="0.25">
      <c r="A954" s="95" t="s">
        <v>1969</v>
      </c>
      <c r="B954" s="95" t="s">
        <v>1970</v>
      </c>
      <c r="C954" s="95" t="s">
        <v>42</v>
      </c>
      <c r="D954" s="95" t="s">
        <v>302</v>
      </c>
      <c r="E954" s="95"/>
    </row>
    <row r="955" spans="1:5" x14ac:dyDescent="0.25">
      <c r="A955" s="95" t="s">
        <v>1971</v>
      </c>
      <c r="B955" s="95" t="s">
        <v>1972</v>
      </c>
      <c r="C955" s="95" t="s">
        <v>42</v>
      </c>
      <c r="D955" s="95" t="s">
        <v>302</v>
      </c>
      <c r="E955" s="95"/>
    </row>
    <row r="956" spans="1:5" x14ac:dyDescent="0.25">
      <c r="A956" s="95" t="s">
        <v>1973</v>
      </c>
      <c r="B956" s="95" t="s">
        <v>1974</v>
      </c>
      <c r="C956" s="95" t="s">
        <v>42</v>
      </c>
      <c r="D956" s="95" t="s">
        <v>302</v>
      </c>
      <c r="E956" s="95"/>
    </row>
    <row r="957" spans="1:5" x14ac:dyDescent="0.25">
      <c r="A957" s="95" t="s">
        <v>1975</v>
      </c>
      <c r="B957" s="95" t="s">
        <v>1976</v>
      </c>
      <c r="C957" s="95" t="s">
        <v>42</v>
      </c>
      <c r="D957" s="95" t="s">
        <v>302</v>
      </c>
      <c r="E957" s="95"/>
    </row>
    <row r="958" spans="1:5" x14ac:dyDescent="0.25">
      <c r="A958" s="95" t="s">
        <v>1977</v>
      </c>
      <c r="B958" s="95" t="s">
        <v>1978</v>
      </c>
      <c r="C958" s="95" t="s">
        <v>42</v>
      </c>
      <c r="D958" s="95" t="s">
        <v>302</v>
      </c>
      <c r="E958" s="95"/>
    </row>
    <row r="959" spans="1:5" x14ac:dyDescent="0.25">
      <c r="A959" s="95" t="s">
        <v>1979</v>
      </c>
      <c r="B959" s="95" t="s">
        <v>1980</v>
      </c>
      <c r="C959" s="95" t="s">
        <v>42</v>
      </c>
      <c r="D959" s="95" t="s">
        <v>302</v>
      </c>
      <c r="E959" s="95"/>
    </row>
    <row r="960" spans="1:5" x14ac:dyDescent="0.25">
      <c r="A960" s="95" t="s">
        <v>1981</v>
      </c>
      <c r="B960" s="95" t="s">
        <v>1982</v>
      </c>
      <c r="C960" s="95" t="s">
        <v>42</v>
      </c>
      <c r="D960" s="95" t="s">
        <v>302</v>
      </c>
      <c r="E960" s="95"/>
    </row>
    <row r="961" spans="1:5" x14ac:dyDescent="0.25">
      <c r="A961" s="95" t="s">
        <v>1983</v>
      </c>
      <c r="B961" s="95" t="s">
        <v>1984</v>
      </c>
      <c r="C961" s="95" t="s">
        <v>42</v>
      </c>
      <c r="D961" s="95" t="s">
        <v>302</v>
      </c>
      <c r="E961" s="95"/>
    </row>
    <row r="962" spans="1:5" x14ac:dyDescent="0.25">
      <c r="A962" s="95" t="s">
        <v>1985</v>
      </c>
      <c r="B962" s="95" t="s">
        <v>1986</v>
      </c>
      <c r="C962" s="95" t="s">
        <v>42</v>
      </c>
      <c r="D962" s="95" t="s">
        <v>302</v>
      </c>
      <c r="E962" s="95"/>
    </row>
    <row r="963" spans="1:5" x14ac:dyDescent="0.25">
      <c r="A963" s="95" t="s">
        <v>1987</v>
      </c>
      <c r="B963" s="95" t="s">
        <v>1988</v>
      </c>
      <c r="C963" s="95" t="s">
        <v>42</v>
      </c>
      <c r="D963" s="95" t="s">
        <v>302</v>
      </c>
      <c r="E963" s="95"/>
    </row>
    <row r="964" spans="1:5" x14ac:dyDescent="0.25">
      <c r="A964" s="95" t="s">
        <v>1989</v>
      </c>
      <c r="B964" s="95" t="s">
        <v>1990</v>
      </c>
      <c r="C964" s="95" t="s">
        <v>42</v>
      </c>
      <c r="D964" s="95" t="s">
        <v>302</v>
      </c>
      <c r="E964" s="95"/>
    </row>
    <row r="965" spans="1:5" x14ac:dyDescent="0.25">
      <c r="A965" s="95" t="s">
        <v>1991</v>
      </c>
      <c r="B965" s="95" t="s">
        <v>1992</v>
      </c>
      <c r="C965" s="95" t="s">
        <v>42</v>
      </c>
      <c r="D965" s="95" t="s">
        <v>302</v>
      </c>
      <c r="E965" s="95"/>
    </row>
    <row r="966" spans="1:5" x14ac:dyDescent="0.25">
      <c r="A966" s="95" t="s">
        <v>1993</v>
      </c>
      <c r="B966" s="95" t="s">
        <v>1994</v>
      </c>
      <c r="C966" s="95" t="s">
        <v>42</v>
      </c>
      <c r="D966" s="95" t="s">
        <v>302</v>
      </c>
      <c r="E966" s="95"/>
    </row>
    <row r="967" spans="1:5" x14ac:dyDescent="0.25">
      <c r="A967" s="95" t="s">
        <v>1995</v>
      </c>
      <c r="B967" s="95" t="s">
        <v>1996</v>
      </c>
      <c r="C967" s="95" t="s">
        <v>42</v>
      </c>
      <c r="D967" s="95" t="s">
        <v>302</v>
      </c>
      <c r="E967" s="95"/>
    </row>
    <row r="968" spans="1:5" x14ac:dyDescent="0.25">
      <c r="A968" s="95" t="s">
        <v>1997</v>
      </c>
      <c r="B968" s="95" t="s">
        <v>1998</v>
      </c>
      <c r="C968" s="95" t="s">
        <v>46</v>
      </c>
      <c r="D968" s="95" t="s">
        <v>302</v>
      </c>
      <c r="E968" s="95"/>
    </row>
    <row r="969" spans="1:5" x14ac:dyDescent="0.25">
      <c r="A969" s="95" t="s">
        <v>1999</v>
      </c>
      <c r="B969" s="95" t="s">
        <v>2000</v>
      </c>
      <c r="C969" s="95" t="s">
        <v>46</v>
      </c>
      <c r="D969" s="95" t="s">
        <v>302</v>
      </c>
      <c r="E969" s="95"/>
    </row>
    <row r="970" spans="1:5" x14ac:dyDescent="0.25">
      <c r="A970" s="95" t="s">
        <v>2001</v>
      </c>
      <c r="B970" s="95" t="s">
        <v>2002</v>
      </c>
      <c r="C970" s="95" t="s">
        <v>46</v>
      </c>
      <c r="D970" s="95" t="s">
        <v>302</v>
      </c>
      <c r="E970" s="95"/>
    </row>
    <row r="971" spans="1:5" x14ac:dyDescent="0.25">
      <c r="A971" s="95" t="s">
        <v>2003</v>
      </c>
      <c r="B971" s="95" t="s">
        <v>2004</v>
      </c>
      <c r="C971" s="95" t="s">
        <v>46</v>
      </c>
      <c r="D971" s="95" t="s">
        <v>302</v>
      </c>
      <c r="E971" s="95"/>
    </row>
    <row r="972" spans="1:5" x14ac:dyDescent="0.25">
      <c r="A972" s="95" t="s">
        <v>2005</v>
      </c>
      <c r="B972" s="95" t="s">
        <v>2006</v>
      </c>
      <c r="C972" s="95" t="s">
        <v>46</v>
      </c>
      <c r="D972" s="95" t="s">
        <v>302</v>
      </c>
      <c r="E972" s="95"/>
    </row>
    <row r="973" spans="1:5" x14ac:dyDescent="0.25">
      <c r="A973" s="95" t="s">
        <v>2007</v>
      </c>
      <c r="B973" s="95" t="s">
        <v>2008</v>
      </c>
      <c r="C973" s="95" t="s">
        <v>46</v>
      </c>
      <c r="D973" s="95" t="s">
        <v>302</v>
      </c>
      <c r="E973" s="95"/>
    </row>
    <row r="974" spans="1:5" x14ac:dyDescent="0.25">
      <c r="A974" s="95" t="s">
        <v>2009</v>
      </c>
      <c r="B974" s="95" t="s">
        <v>2010</v>
      </c>
      <c r="C974" s="95" t="s">
        <v>46</v>
      </c>
      <c r="D974" s="95" t="s">
        <v>302</v>
      </c>
      <c r="E974" s="95"/>
    </row>
    <row r="975" spans="1:5" x14ac:dyDescent="0.25">
      <c r="A975" s="95" t="s">
        <v>2011</v>
      </c>
      <c r="B975" s="95" t="s">
        <v>2012</v>
      </c>
      <c r="C975" s="95" t="s">
        <v>46</v>
      </c>
      <c r="D975" s="95" t="s">
        <v>302</v>
      </c>
      <c r="E975" s="95"/>
    </row>
    <row r="976" spans="1:5" x14ac:dyDescent="0.25">
      <c r="A976" s="95" t="s">
        <v>2013</v>
      </c>
      <c r="B976" s="95" t="s">
        <v>2014</v>
      </c>
      <c r="C976" s="95" t="s">
        <v>46</v>
      </c>
      <c r="D976" s="95" t="s">
        <v>302</v>
      </c>
      <c r="E976" s="95"/>
    </row>
    <row r="977" spans="1:5" x14ac:dyDescent="0.25">
      <c r="A977" s="95" t="s">
        <v>2015</v>
      </c>
      <c r="B977" s="95" t="s">
        <v>2016</v>
      </c>
      <c r="C977" s="95" t="s">
        <v>46</v>
      </c>
      <c r="D977" s="95" t="s">
        <v>302</v>
      </c>
      <c r="E977" s="95"/>
    </row>
    <row r="978" spans="1:5" x14ac:dyDescent="0.25">
      <c r="A978" s="95" t="s">
        <v>2017</v>
      </c>
      <c r="B978" s="95" t="s">
        <v>2018</v>
      </c>
      <c r="C978" s="95" t="s">
        <v>46</v>
      </c>
      <c r="D978" s="95" t="s">
        <v>302</v>
      </c>
      <c r="E978" s="95"/>
    </row>
    <row r="979" spans="1:5" x14ac:dyDescent="0.25">
      <c r="A979" s="95" t="s">
        <v>2019</v>
      </c>
      <c r="B979" s="95" t="s">
        <v>2020</v>
      </c>
      <c r="C979" s="95" t="s">
        <v>46</v>
      </c>
      <c r="D979" s="95" t="s">
        <v>302</v>
      </c>
      <c r="E979" s="95"/>
    </row>
    <row r="980" spans="1:5" x14ac:dyDescent="0.25">
      <c r="A980" s="95" t="s">
        <v>2021</v>
      </c>
      <c r="B980" s="95" t="s">
        <v>2022</v>
      </c>
      <c r="C980" s="95" t="s">
        <v>46</v>
      </c>
      <c r="D980" s="95" t="s">
        <v>302</v>
      </c>
      <c r="E980" s="95"/>
    </row>
    <row r="981" spans="1:5" x14ac:dyDescent="0.25">
      <c r="A981" s="95" t="s">
        <v>2023</v>
      </c>
      <c r="B981" s="95" t="s">
        <v>2024</v>
      </c>
      <c r="C981" s="95" t="s">
        <v>46</v>
      </c>
      <c r="D981" s="95" t="s">
        <v>302</v>
      </c>
      <c r="E981" s="95"/>
    </row>
    <row r="982" spans="1:5" x14ac:dyDescent="0.25">
      <c r="A982" s="95" t="s">
        <v>2025</v>
      </c>
      <c r="B982" s="95" t="s">
        <v>2026</v>
      </c>
      <c r="C982" s="95" t="s">
        <v>42</v>
      </c>
      <c r="D982" s="95" t="s">
        <v>302</v>
      </c>
      <c r="E982" s="95"/>
    </row>
    <row r="983" spans="1:5" x14ac:dyDescent="0.25">
      <c r="A983" s="95" t="s">
        <v>2027</v>
      </c>
      <c r="B983" s="95" t="s">
        <v>2028</v>
      </c>
      <c r="C983" s="95" t="s">
        <v>42</v>
      </c>
      <c r="D983" s="95" t="s">
        <v>302</v>
      </c>
      <c r="E983" s="95"/>
    </row>
    <row r="984" spans="1:5" x14ac:dyDescent="0.25">
      <c r="A984" s="95" t="s">
        <v>2029</v>
      </c>
      <c r="B984" s="95" t="s">
        <v>2030</v>
      </c>
      <c r="C984" s="95" t="s">
        <v>42</v>
      </c>
      <c r="D984" s="95" t="s">
        <v>302</v>
      </c>
      <c r="E984" s="95"/>
    </row>
    <row r="985" spans="1:5" x14ac:dyDescent="0.25">
      <c r="A985" s="95" t="s">
        <v>2031</v>
      </c>
      <c r="B985" s="95" t="s">
        <v>2032</v>
      </c>
      <c r="C985" s="95" t="s">
        <v>42</v>
      </c>
      <c r="D985" s="95" t="s">
        <v>302</v>
      </c>
      <c r="E985" s="95"/>
    </row>
    <row r="986" spans="1:5" x14ac:dyDescent="0.25">
      <c r="A986" s="95" t="s">
        <v>2033</v>
      </c>
      <c r="B986" s="95" t="s">
        <v>2034</v>
      </c>
      <c r="C986" s="95" t="s">
        <v>42</v>
      </c>
      <c r="D986" s="95" t="s">
        <v>302</v>
      </c>
      <c r="E986" s="95"/>
    </row>
    <row r="987" spans="1:5" x14ac:dyDescent="0.25">
      <c r="A987" s="95" t="s">
        <v>2035</v>
      </c>
      <c r="B987" s="95" t="s">
        <v>2036</v>
      </c>
      <c r="C987" s="95" t="s">
        <v>42</v>
      </c>
      <c r="D987" s="95" t="s">
        <v>302</v>
      </c>
      <c r="E987" s="95"/>
    </row>
    <row r="988" spans="1:5" x14ac:dyDescent="0.25">
      <c r="A988" s="95" t="s">
        <v>2037</v>
      </c>
      <c r="B988" s="95" t="s">
        <v>2038</v>
      </c>
      <c r="C988" s="95" t="s">
        <v>42</v>
      </c>
      <c r="D988" s="95" t="s">
        <v>302</v>
      </c>
      <c r="E988" s="95"/>
    </row>
    <row r="989" spans="1:5" x14ac:dyDescent="0.25">
      <c r="A989" s="95" t="s">
        <v>2039</v>
      </c>
      <c r="B989" s="95" t="s">
        <v>2040</v>
      </c>
      <c r="C989" s="95" t="s">
        <v>42</v>
      </c>
      <c r="D989" s="95" t="s">
        <v>302</v>
      </c>
      <c r="E989" s="95"/>
    </row>
    <row r="990" spans="1:5" x14ac:dyDescent="0.25">
      <c r="A990" s="95" t="s">
        <v>2041</v>
      </c>
      <c r="B990" s="95" t="s">
        <v>2042</v>
      </c>
      <c r="C990" s="95" t="s">
        <v>42</v>
      </c>
      <c r="D990" s="95" t="s">
        <v>302</v>
      </c>
      <c r="E990" s="95"/>
    </row>
    <row r="991" spans="1:5" x14ac:dyDescent="0.25">
      <c r="A991" s="95" t="s">
        <v>2043</v>
      </c>
      <c r="B991" s="95" t="s">
        <v>2044</v>
      </c>
      <c r="C991" s="95" t="s">
        <v>42</v>
      </c>
      <c r="D991" s="95" t="s">
        <v>302</v>
      </c>
      <c r="E991" s="95"/>
    </row>
    <row r="992" spans="1:5" x14ac:dyDescent="0.25">
      <c r="A992" s="95" t="s">
        <v>2045</v>
      </c>
      <c r="B992" s="95" t="s">
        <v>2046</v>
      </c>
      <c r="C992" s="95" t="s">
        <v>42</v>
      </c>
      <c r="D992" s="95" t="s">
        <v>302</v>
      </c>
      <c r="E992" s="95"/>
    </row>
    <row r="993" spans="1:5" x14ac:dyDescent="0.25">
      <c r="A993" s="95" t="s">
        <v>2047</v>
      </c>
      <c r="B993" s="95" t="s">
        <v>2048</v>
      </c>
      <c r="C993" s="95" t="s">
        <v>42</v>
      </c>
      <c r="D993" s="95" t="s">
        <v>302</v>
      </c>
      <c r="E993" s="95"/>
    </row>
    <row r="994" spans="1:5" x14ac:dyDescent="0.25">
      <c r="A994" s="95" t="s">
        <v>2049</v>
      </c>
      <c r="B994" s="95" t="s">
        <v>2050</v>
      </c>
      <c r="C994" s="95" t="s">
        <v>42</v>
      </c>
      <c r="D994" s="95" t="s">
        <v>302</v>
      </c>
      <c r="E994" s="95"/>
    </row>
    <row r="995" spans="1:5" x14ac:dyDescent="0.25">
      <c r="A995" s="95" t="s">
        <v>2051</v>
      </c>
      <c r="B995" s="95" t="s">
        <v>2052</v>
      </c>
      <c r="C995" s="95" t="s">
        <v>42</v>
      </c>
      <c r="D995" s="95" t="s">
        <v>302</v>
      </c>
      <c r="E995" s="95"/>
    </row>
    <row r="996" spans="1:5" x14ac:dyDescent="0.25">
      <c r="A996" s="95" t="s">
        <v>2053</v>
      </c>
      <c r="B996" s="95" t="s">
        <v>2054</v>
      </c>
      <c r="C996" s="95" t="s">
        <v>42</v>
      </c>
      <c r="D996" s="95" t="s">
        <v>302</v>
      </c>
      <c r="E996" s="95"/>
    </row>
    <row r="997" spans="1:5" x14ac:dyDescent="0.25">
      <c r="A997" s="95" t="s">
        <v>2055</v>
      </c>
      <c r="B997" s="95" t="s">
        <v>2056</v>
      </c>
      <c r="C997" s="95" t="s">
        <v>42</v>
      </c>
      <c r="D997" s="95" t="s">
        <v>302</v>
      </c>
      <c r="E997" s="95"/>
    </row>
    <row r="998" spans="1:5" x14ac:dyDescent="0.25">
      <c r="A998" s="95" t="s">
        <v>2057</v>
      </c>
      <c r="B998" s="95" t="s">
        <v>2058</v>
      </c>
      <c r="C998" s="95" t="s">
        <v>42</v>
      </c>
      <c r="D998" s="95" t="s">
        <v>302</v>
      </c>
      <c r="E998" s="95"/>
    </row>
    <row r="999" spans="1:5" x14ac:dyDescent="0.25">
      <c r="A999" s="95" t="s">
        <v>2059</v>
      </c>
      <c r="B999" s="95" t="s">
        <v>2060</v>
      </c>
      <c r="C999" s="95" t="s">
        <v>42</v>
      </c>
      <c r="D999" s="95" t="s">
        <v>302</v>
      </c>
      <c r="E999" s="95"/>
    </row>
    <row r="1000" spans="1:5" x14ac:dyDescent="0.25">
      <c r="A1000" s="95" t="s">
        <v>2061</v>
      </c>
      <c r="B1000" s="95" t="s">
        <v>2062</v>
      </c>
      <c r="C1000" s="95" t="s">
        <v>46</v>
      </c>
      <c r="D1000" s="95" t="s">
        <v>302</v>
      </c>
      <c r="E1000" s="95"/>
    </row>
    <row r="1001" spans="1:5" x14ac:dyDescent="0.25">
      <c r="A1001" s="95" t="s">
        <v>2063</v>
      </c>
      <c r="B1001" s="95" t="s">
        <v>2064</v>
      </c>
      <c r="C1001" s="95" t="s">
        <v>46</v>
      </c>
      <c r="D1001" s="95" t="s">
        <v>302</v>
      </c>
      <c r="E1001" s="95"/>
    </row>
    <row r="1002" spans="1:5" x14ac:dyDescent="0.25">
      <c r="A1002" s="95" t="s">
        <v>2065</v>
      </c>
      <c r="B1002" s="95" t="s">
        <v>2066</v>
      </c>
      <c r="C1002" s="95" t="s">
        <v>46</v>
      </c>
      <c r="D1002" s="95" t="s">
        <v>302</v>
      </c>
      <c r="E1002" s="95"/>
    </row>
    <row r="1003" spans="1:5" x14ac:dyDescent="0.25">
      <c r="A1003" s="95" t="s">
        <v>2067</v>
      </c>
      <c r="B1003" s="95" t="s">
        <v>2068</v>
      </c>
      <c r="C1003" s="95" t="s">
        <v>46</v>
      </c>
      <c r="D1003" s="95" t="s">
        <v>302</v>
      </c>
      <c r="E1003" s="95"/>
    </row>
    <row r="1004" spans="1:5" x14ac:dyDescent="0.25">
      <c r="A1004" s="95" t="s">
        <v>2069</v>
      </c>
      <c r="B1004" s="95" t="s">
        <v>2070</v>
      </c>
      <c r="C1004" s="95" t="s">
        <v>46</v>
      </c>
      <c r="D1004" s="95" t="s">
        <v>302</v>
      </c>
      <c r="E1004" s="95"/>
    </row>
    <row r="1005" spans="1:5" x14ac:dyDescent="0.25">
      <c r="A1005" s="95" t="s">
        <v>2071</v>
      </c>
      <c r="B1005" s="95" t="s">
        <v>2072</v>
      </c>
      <c r="C1005" s="95" t="s">
        <v>46</v>
      </c>
      <c r="D1005" s="95" t="s">
        <v>302</v>
      </c>
      <c r="E1005" s="95"/>
    </row>
    <row r="1006" spans="1:5" x14ac:dyDescent="0.25">
      <c r="A1006" s="95" t="s">
        <v>2073</v>
      </c>
      <c r="B1006" s="95" t="s">
        <v>2074</v>
      </c>
      <c r="C1006" s="95" t="s">
        <v>46</v>
      </c>
      <c r="D1006" s="95" t="s">
        <v>302</v>
      </c>
      <c r="E1006" s="95"/>
    </row>
    <row r="1007" spans="1:5" x14ac:dyDescent="0.25">
      <c r="A1007" s="95" t="s">
        <v>2075</v>
      </c>
      <c r="B1007" s="95" t="s">
        <v>2076</v>
      </c>
      <c r="C1007" s="95" t="s">
        <v>46</v>
      </c>
      <c r="D1007" s="95" t="s">
        <v>302</v>
      </c>
      <c r="E1007" s="95"/>
    </row>
    <row r="1008" spans="1:5" x14ac:dyDescent="0.25">
      <c r="A1008" s="95" t="s">
        <v>2077</v>
      </c>
      <c r="B1008" s="95" t="s">
        <v>2078</v>
      </c>
      <c r="C1008" s="95" t="s">
        <v>46</v>
      </c>
      <c r="D1008" s="95" t="s">
        <v>302</v>
      </c>
      <c r="E1008" s="95"/>
    </row>
    <row r="1009" spans="1:5" x14ac:dyDescent="0.25">
      <c r="A1009" s="95" t="s">
        <v>2079</v>
      </c>
      <c r="B1009" s="95" t="s">
        <v>2080</v>
      </c>
      <c r="C1009" s="95" t="s">
        <v>46</v>
      </c>
      <c r="D1009" s="95" t="s">
        <v>302</v>
      </c>
      <c r="E1009" s="95"/>
    </row>
    <row r="1010" spans="1:5" x14ac:dyDescent="0.25">
      <c r="A1010" s="95" t="s">
        <v>2081</v>
      </c>
      <c r="B1010" s="95" t="s">
        <v>2082</v>
      </c>
      <c r="C1010" s="95" t="s">
        <v>46</v>
      </c>
      <c r="D1010" s="95" t="s">
        <v>302</v>
      </c>
      <c r="E1010" s="95"/>
    </row>
    <row r="1011" spans="1:5" x14ac:dyDescent="0.25">
      <c r="A1011" s="95" t="s">
        <v>2083</v>
      </c>
      <c r="B1011" s="95" t="s">
        <v>2084</v>
      </c>
      <c r="C1011" s="95" t="s">
        <v>46</v>
      </c>
      <c r="D1011" s="95" t="s">
        <v>302</v>
      </c>
      <c r="E1011" s="95"/>
    </row>
    <row r="1012" spans="1:5" x14ac:dyDescent="0.25">
      <c r="A1012" s="95" t="s">
        <v>2085</v>
      </c>
      <c r="B1012" s="95" t="s">
        <v>2086</v>
      </c>
      <c r="C1012" s="95" t="s">
        <v>46</v>
      </c>
      <c r="D1012" s="95" t="s">
        <v>302</v>
      </c>
      <c r="E1012" s="95"/>
    </row>
    <row r="1013" spans="1:5" x14ac:dyDescent="0.25">
      <c r="A1013" s="95" t="s">
        <v>2087</v>
      </c>
      <c r="B1013" s="95" t="s">
        <v>2088</v>
      </c>
      <c r="C1013" s="95" t="s">
        <v>46</v>
      </c>
      <c r="D1013" s="95" t="s">
        <v>302</v>
      </c>
      <c r="E1013" s="95"/>
    </row>
    <row r="1014" spans="1:5" x14ac:dyDescent="0.25">
      <c r="A1014" s="95" t="s">
        <v>2089</v>
      </c>
      <c r="B1014" s="95" t="s">
        <v>2090</v>
      </c>
      <c r="C1014" s="95" t="s">
        <v>46</v>
      </c>
      <c r="D1014" s="95" t="s">
        <v>302</v>
      </c>
      <c r="E1014" s="95"/>
    </row>
    <row r="1015" spans="1:5" x14ac:dyDescent="0.25">
      <c r="A1015" s="95" t="s">
        <v>2091</v>
      </c>
      <c r="B1015" s="95" t="s">
        <v>2092</v>
      </c>
      <c r="C1015" s="95" t="s">
        <v>46</v>
      </c>
      <c r="D1015" s="95" t="s">
        <v>302</v>
      </c>
      <c r="E1015" s="95"/>
    </row>
    <row r="1016" spans="1:5" x14ac:dyDescent="0.25">
      <c r="A1016" s="95" t="s">
        <v>2093</v>
      </c>
      <c r="B1016" s="95" t="s">
        <v>2094</v>
      </c>
      <c r="C1016" s="95" t="s">
        <v>46</v>
      </c>
      <c r="D1016" s="95" t="s">
        <v>302</v>
      </c>
      <c r="E1016" s="95"/>
    </row>
    <row r="1017" spans="1:5" x14ac:dyDescent="0.25">
      <c r="A1017" s="95" t="s">
        <v>2095</v>
      </c>
      <c r="B1017" s="95" t="s">
        <v>2096</v>
      </c>
      <c r="C1017" s="95" t="s">
        <v>46</v>
      </c>
      <c r="D1017" s="95" t="s">
        <v>302</v>
      </c>
      <c r="E1017" s="95"/>
    </row>
    <row r="1018" spans="1:5" x14ac:dyDescent="0.25">
      <c r="A1018" s="95" t="s">
        <v>2097</v>
      </c>
      <c r="B1018" s="95" t="s">
        <v>2098</v>
      </c>
      <c r="C1018" s="95" t="s">
        <v>42</v>
      </c>
      <c r="D1018" s="95" t="s">
        <v>302</v>
      </c>
      <c r="E1018" s="95"/>
    </row>
    <row r="1019" spans="1:5" x14ac:dyDescent="0.25">
      <c r="A1019" s="95" t="s">
        <v>2099</v>
      </c>
      <c r="B1019" s="95" t="s">
        <v>2100</v>
      </c>
      <c r="C1019" s="95" t="s">
        <v>42</v>
      </c>
      <c r="D1019" s="95" t="s">
        <v>302</v>
      </c>
      <c r="E1019" s="95"/>
    </row>
    <row r="1020" spans="1:5" x14ac:dyDescent="0.25">
      <c r="A1020" s="95" t="s">
        <v>2101</v>
      </c>
      <c r="B1020" s="95" t="s">
        <v>2102</v>
      </c>
      <c r="C1020" s="95" t="s">
        <v>42</v>
      </c>
      <c r="D1020" s="95" t="s">
        <v>302</v>
      </c>
      <c r="E1020" s="95"/>
    </row>
    <row r="1021" spans="1:5" x14ac:dyDescent="0.25">
      <c r="A1021" s="95" t="s">
        <v>2103</v>
      </c>
      <c r="B1021" s="95" t="s">
        <v>2104</v>
      </c>
      <c r="C1021" s="95" t="s">
        <v>42</v>
      </c>
      <c r="D1021" s="95" t="s">
        <v>302</v>
      </c>
      <c r="E1021" s="95"/>
    </row>
    <row r="1022" spans="1:5" x14ac:dyDescent="0.25">
      <c r="A1022" s="95" t="s">
        <v>2105</v>
      </c>
      <c r="B1022" s="95" t="s">
        <v>2106</v>
      </c>
      <c r="C1022" s="95" t="s">
        <v>42</v>
      </c>
      <c r="D1022" s="95" t="s">
        <v>302</v>
      </c>
      <c r="E1022" s="95"/>
    </row>
    <row r="1023" spans="1:5" x14ac:dyDescent="0.25">
      <c r="A1023" s="95" t="s">
        <v>2107</v>
      </c>
      <c r="B1023" s="95" t="s">
        <v>2108</v>
      </c>
      <c r="C1023" s="95" t="s">
        <v>42</v>
      </c>
      <c r="D1023" s="95" t="s">
        <v>302</v>
      </c>
      <c r="E1023" s="95"/>
    </row>
    <row r="1024" spans="1:5" x14ac:dyDescent="0.25">
      <c r="A1024" s="95" t="s">
        <v>2109</v>
      </c>
      <c r="B1024" s="95" t="s">
        <v>2110</v>
      </c>
      <c r="C1024" s="95" t="s">
        <v>42</v>
      </c>
      <c r="D1024" s="95" t="s">
        <v>302</v>
      </c>
      <c r="E1024" s="95"/>
    </row>
    <row r="1025" spans="1:5" x14ac:dyDescent="0.25">
      <c r="A1025" s="95" t="s">
        <v>2111</v>
      </c>
      <c r="B1025" s="95" t="s">
        <v>2112</v>
      </c>
      <c r="C1025" s="95" t="s">
        <v>42</v>
      </c>
      <c r="D1025" s="95" t="s">
        <v>302</v>
      </c>
      <c r="E1025" s="95"/>
    </row>
    <row r="1026" spans="1:5" x14ac:dyDescent="0.25">
      <c r="A1026" s="95" t="s">
        <v>2113</v>
      </c>
      <c r="B1026" s="95" t="s">
        <v>2114</v>
      </c>
      <c r="C1026" s="95" t="s">
        <v>42</v>
      </c>
      <c r="D1026" s="95" t="s">
        <v>302</v>
      </c>
      <c r="E1026" s="95"/>
    </row>
    <row r="1027" spans="1:5" x14ac:dyDescent="0.25">
      <c r="A1027" s="95" t="s">
        <v>2115</v>
      </c>
      <c r="B1027" s="95" t="s">
        <v>2116</v>
      </c>
      <c r="C1027" s="95" t="s">
        <v>42</v>
      </c>
      <c r="D1027" s="95" t="s">
        <v>302</v>
      </c>
      <c r="E1027" s="95"/>
    </row>
    <row r="1028" spans="1:5" x14ac:dyDescent="0.25">
      <c r="A1028" s="95" t="s">
        <v>2117</v>
      </c>
      <c r="B1028" s="95" t="s">
        <v>2118</v>
      </c>
      <c r="C1028" s="95" t="s">
        <v>42</v>
      </c>
      <c r="D1028" s="95" t="s">
        <v>302</v>
      </c>
      <c r="E1028" s="95"/>
    </row>
    <row r="1029" spans="1:5" x14ac:dyDescent="0.25">
      <c r="A1029" s="95" t="s">
        <v>2119</v>
      </c>
      <c r="B1029" s="95" t="s">
        <v>2120</v>
      </c>
      <c r="C1029" s="95" t="s">
        <v>42</v>
      </c>
      <c r="D1029" s="95" t="s">
        <v>302</v>
      </c>
      <c r="E1029" s="95"/>
    </row>
    <row r="1030" spans="1:5" x14ac:dyDescent="0.25">
      <c r="A1030" s="95" t="s">
        <v>2121</v>
      </c>
      <c r="B1030" s="95" t="s">
        <v>2122</v>
      </c>
      <c r="C1030" s="95" t="s">
        <v>42</v>
      </c>
      <c r="D1030" s="95" t="s">
        <v>302</v>
      </c>
      <c r="E1030" s="95"/>
    </row>
    <row r="1031" spans="1:5" x14ac:dyDescent="0.25">
      <c r="A1031" s="95" t="s">
        <v>2123</v>
      </c>
      <c r="B1031" s="95" t="s">
        <v>2124</v>
      </c>
      <c r="C1031" s="95" t="s">
        <v>42</v>
      </c>
      <c r="D1031" s="95" t="s">
        <v>302</v>
      </c>
      <c r="E1031" s="95"/>
    </row>
    <row r="1032" spans="1:5" x14ac:dyDescent="0.25">
      <c r="A1032" s="95" t="s">
        <v>2125</v>
      </c>
      <c r="B1032" s="95" t="s">
        <v>2126</v>
      </c>
      <c r="C1032" s="95" t="s">
        <v>42</v>
      </c>
      <c r="D1032" s="95" t="s">
        <v>302</v>
      </c>
      <c r="E1032" s="95"/>
    </row>
    <row r="1033" spans="1:5" x14ac:dyDescent="0.25">
      <c r="A1033" s="95" t="s">
        <v>2127</v>
      </c>
      <c r="B1033" s="95" t="s">
        <v>2128</v>
      </c>
      <c r="C1033" s="95" t="s">
        <v>46</v>
      </c>
      <c r="D1033" s="95" t="s">
        <v>302</v>
      </c>
      <c r="E1033" s="95"/>
    </row>
    <row r="1034" spans="1:5" x14ac:dyDescent="0.25">
      <c r="A1034" s="95" t="s">
        <v>2129</v>
      </c>
      <c r="B1034" s="95" t="s">
        <v>2130</v>
      </c>
      <c r="C1034" s="95" t="s">
        <v>46</v>
      </c>
      <c r="D1034" s="95" t="s">
        <v>302</v>
      </c>
      <c r="E1034" s="95"/>
    </row>
    <row r="1035" spans="1:5" x14ac:dyDescent="0.25">
      <c r="A1035" s="95" t="s">
        <v>2131</v>
      </c>
      <c r="B1035" s="95" t="s">
        <v>2132</v>
      </c>
      <c r="C1035" s="95" t="s">
        <v>46</v>
      </c>
      <c r="D1035" s="95" t="s">
        <v>302</v>
      </c>
      <c r="E1035" s="95"/>
    </row>
    <row r="1036" spans="1:5" x14ac:dyDescent="0.25">
      <c r="A1036" s="95" t="s">
        <v>2133</v>
      </c>
      <c r="B1036" s="95" t="s">
        <v>2134</v>
      </c>
      <c r="C1036" s="95" t="s">
        <v>46</v>
      </c>
      <c r="D1036" s="95" t="s">
        <v>302</v>
      </c>
      <c r="E1036" s="95"/>
    </row>
    <row r="1037" spans="1:5" x14ac:dyDescent="0.25">
      <c r="A1037" s="95" t="s">
        <v>2135</v>
      </c>
      <c r="B1037" s="95" t="s">
        <v>2136</v>
      </c>
      <c r="C1037" s="95" t="s">
        <v>46</v>
      </c>
      <c r="D1037" s="95" t="s">
        <v>302</v>
      </c>
      <c r="E1037" s="95"/>
    </row>
    <row r="1038" spans="1:5" x14ac:dyDescent="0.25">
      <c r="A1038" s="95" t="s">
        <v>2137</v>
      </c>
      <c r="B1038" s="95" t="s">
        <v>2138</v>
      </c>
      <c r="C1038" s="95" t="s">
        <v>46</v>
      </c>
      <c r="D1038" s="95" t="s">
        <v>302</v>
      </c>
      <c r="E1038" s="95"/>
    </row>
    <row r="1039" spans="1:5" x14ac:dyDescent="0.25">
      <c r="A1039" s="95" t="s">
        <v>2139</v>
      </c>
      <c r="B1039" s="95" t="s">
        <v>2140</v>
      </c>
      <c r="C1039" s="95" t="s">
        <v>46</v>
      </c>
      <c r="D1039" s="95" t="s">
        <v>302</v>
      </c>
      <c r="E1039" s="95"/>
    </row>
    <row r="1040" spans="1:5" x14ac:dyDescent="0.25">
      <c r="A1040" s="95" t="s">
        <v>2141</v>
      </c>
      <c r="B1040" s="95" t="s">
        <v>2142</v>
      </c>
      <c r="C1040" s="95" t="s">
        <v>46</v>
      </c>
      <c r="D1040" s="95" t="s">
        <v>302</v>
      </c>
      <c r="E1040" s="95"/>
    </row>
    <row r="1041" spans="1:5" x14ac:dyDescent="0.25">
      <c r="A1041" s="95" t="s">
        <v>2143</v>
      </c>
      <c r="B1041" s="95" t="s">
        <v>2144</v>
      </c>
      <c r="C1041" s="95" t="s">
        <v>46</v>
      </c>
      <c r="D1041" s="95" t="s">
        <v>302</v>
      </c>
      <c r="E1041" s="95"/>
    </row>
    <row r="1042" spans="1:5" x14ac:dyDescent="0.25">
      <c r="A1042" s="95" t="s">
        <v>2145</v>
      </c>
      <c r="B1042" s="95" t="s">
        <v>2146</v>
      </c>
      <c r="C1042" s="95" t="s">
        <v>46</v>
      </c>
      <c r="D1042" s="95" t="s">
        <v>302</v>
      </c>
      <c r="E1042" s="95"/>
    </row>
    <row r="1043" spans="1:5" x14ac:dyDescent="0.25">
      <c r="A1043" s="95" t="s">
        <v>2147</v>
      </c>
      <c r="B1043" s="95" t="s">
        <v>2148</v>
      </c>
      <c r="C1043" s="95" t="s">
        <v>42</v>
      </c>
      <c r="D1043" s="95" t="s">
        <v>302</v>
      </c>
      <c r="E1043" s="95"/>
    </row>
    <row r="1044" spans="1:5" x14ac:dyDescent="0.25">
      <c r="A1044" s="95" t="s">
        <v>2149</v>
      </c>
      <c r="B1044" s="95" t="s">
        <v>2150</v>
      </c>
      <c r="C1044" s="95" t="s">
        <v>46</v>
      </c>
      <c r="D1044" s="95" t="s">
        <v>302</v>
      </c>
      <c r="E1044" s="95"/>
    </row>
    <row r="1045" spans="1:5" x14ac:dyDescent="0.25">
      <c r="A1045" s="95" t="s">
        <v>2151</v>
      </c>
      <c r="B1045" s="95" t="s">
        <v>2152</v>
      </c>
      <c r="C1045" s="95" t="s">
        <v>46</v>
      </c>
      <c r="D1045" s="95" t="s">
        <v>302</v>
      </c>
      <c r="E1045" s="95"/>
    </row>
    <row r="1046" spans="1:5" x14ac:dyDescent="0.25">
      <c r="A1046" s="95" t="s">
        <v>2153</v>
      </c>
      <c r="B1046" s="95" t="s">
        <v>2154</v>
      </c>
      <c r="C1046" s="95" t="s">
        <v>46</v>
      </c>
      <c r="D1046" s="95" t="s">
        <v>302</v>
      </c>
      <c r="E1046" s="95"/>
    </row>
    <row r="1047" spans="1:5" x14ac:dyDescent="0.25">
      <c r="A1047" s="95" t="s">
        <v>2155</v>
      </c>
      <c r="B1047" s="95" t="s">
        <v>2156</v>
      </c>
      <c r="C1047" s="95" t="s">
        <v>42</v>
      </c>
      <c r="D1047" s="95" t="s">
        <v>302</v>
      </c>
      <c r="E1047" s="95"/>
    </row>
    <row r="1048" spans="1:5" x14ac:dyDescent="0.25">
      <c r="A1048" s="95" t="s">
        <v>106</v>
      </c>
      <c r="B1048" s="95" t="s">
        <v>107</v>
      </c>
      <c r="C1048" s="95" t="s">
        <v>42</v>
      </c>
      <c r="D1048" s="95" t="s">
        <v>302</v>
      </c>
      <c r="E1048" s="95"/>
    </row>
    <row r="1049" spans="1:5" x14ac:dyDescent="0.25">
      <c r="A1049" s="95" t="s">
        <v>109</v>
      </c>
      <c r="B1049" s="95" t="s">
        <v>110</v>
      </c>
      <c r="C1049" s="95" t="s">
        <v>42</v>
      </c>
      <c r="D1049" s="95" t="s">
        <v>302</v>
      </c>
      <c r="E1049" s="95"/>
    </row>
    <row r="1050" spans="1:5" x14ac:dyDescent="0.25">
      <c r="A1050" s="95" t="s">
        <v>2157</v>
      </c>
      <c r="B1050" s="95" t="s">
        <v>2158</v>
      </c>
      <c r="C1050" s="95" t="s">
        <v>42</v>
      </c>
      <c r="D1050" s="95" t="s">
        <v>302</v>
      </c>
      <c r="E1050" s="95"/>
    </row>
    <row r="1051" spans="1:5" x14ac:dyDescent="0.25">
      <c r="A1051" s="95" t="s">
        <v>112</v>
      </c>
      <c r="B1051" s="95" t="s">
        <v>113</v>
      </c>
      <c r="C1051" s="95" t="s">
        <v>42</v>
      </c>
      <c r="D1051" s="95" t="s">
        <v>302</v>
      </c>
      <c r="E1051" s="95"/>
    </row>
    <row r="1052" spans="1:5" x14ac:dyDescent="0.25">
      <c r="A1052" s="95" t="s">
        <v>2159</v>
      </c>
      <c r="B1052" s="95" t="s">
        <v>2160</v>
      </c>
      <c r="C1052" s="95" t="s">
        <v>42</v>
      </c>
      <c r="D1052" s="95" t="s">
        <v>302</v>
      </c>
      <c r="E1052" s="95"/>
    </row>
    <row r="1053" spans="1:5" x14ac:dyDescent="0.25">
      <c r="A1053" s="95" t="s">
        <v>2161</v>
      </c>
      <c r="B1053" s="95" t="s">
        <v>2162</v>
      </c>
      <c r="C1053" s="95" t="s">
        <v>42</v>
      </c>
      <c r="D1053" s="95" t="s">
        <v>302</v>
      </c>
      <c r="E1053" s="95"/>
    </row>
    <row r="1054" spans="1:5" x14ac:dyDescent="0.25">
      <c r="A1054" s="95" t="s">
        <v>2163</v>
      </c>
      <c r="B1054" s="95" t="s">
        <v>2164</v>
      </c>
      <c r="C1054" s="95" t="s">
        <v>42</v>
      </c>
      <c r="D1054" s="95" t="s">
        <v>302</v>
      </c>
      <c r="E1054" s="95"/>
    </row>
    <row r="1055" spans="1:5" x14ac:dyDescent="0.25">
      <c r="A1055" s="95" t="s">
        <v>2165</v>
      </c>
      <c r="B1055" s="95" t="s">
        <v>2166</v>
      </c>
      <c r="C1055" s="95" t="s">
        <v>42</v>
      </c>
      <c r="D1055" s="95" t="s">
        <v>302</v>
      </c>
      <c r="E1055" s="95"/>
    </row>
    <row r="1056" spans="1:5" x14ac:dyDescent="0.25">
      <c r="A1056" s="95" t="s">
        <v>2167</v>
      </c>
      <c r="B1056" s="95" t="s">
        <v>2168</v>
      </c>
      <c r="C1056" s="95" t="s">
        <v>42</v>
      </c>
      <c r="D1056" s="95" t="s">
        <v>302</v>
      </c>
      <c r="E1056" s="95"/>
    </row>
    <row r="1057" spans="1:5" x14ac:dyDescent="0.25">
      <c r="A1057" s="95" t="s">
        <v>2169</v>
      </c>
      <c r="B1057" s="95" t="s">
        <v>2170</v>
      </c>
      <c r="C1057" s="95" t="s">
        <v>42</v>
      </c>
      <c r="D1057" s="95" t="s">
        <v>302</v>
      </c>
      <c r="E1057" s="95"/>
    </row>
    <row r="1058" spans="1:5" x14ac:dyDescent="0.25">
      <c r="A1058" s="95" t="s">
        <v>2171</v>
      </c>
      <c r="B1058" s="95" t="s">
        <v>2172</v>
      </c>
      <c r="C1058" s="95" t="s">
        <v>42</v>
      </c>
      <c r="D1058" s="95" t="s">
        <v>302</v>
      </c>
      <c r="E1058" s="95"/>
    </row>
    <row r="1059" spans="1:5" x14ac:dyDescent="0.25">
      <c r="A1059" s="95" t="s">
        <v>2173</v>
      </c>
      <c r="B1059" s="95" t="s">
        <v>2174</v>
      </c>
      <c r="C1059" s="95" t="s">
        <v>42</v>
      </c>
      <c r="D1059" s="95" t="s">
        <v>302</v>
      </c>
      <c r="E1059" s="95"/>
    </row>
    <row r="1060" spans="1:5" x14ac:dyDescent="0.25">
      <c r="A1060" s="95" t="s">
        <v>2175</v>
      </c>
      <c r="B1060" s="95" t="s">
        <v>2176</v>
      </c>
      <c r="C1060" s="95" t="s">
        <v>42</v>
      </c>
      <c r="D1060" s="95" t="s">
        <v>302</v>
      </c>
      <c r="E1060" s="95"/>
    </row>
    <row r="1061" spans="1:5" x14ac:dyDescent="0.25">
      <c r="A1061" s="95" t="s">
        <v>2177</v>
      </c>
      <c r="B1061" s="95" t="s">
        <v>2178</v>
      </c>
      <c r="C1061" s="95" t="s">
        <v>42</v>
      </c>
      <c r="D1061" s="95" t="s">
        <v>302</v>
      </c>
      <c r="E1061" s="95"/>
    </row>
    <row r="1062" spans="1:5" x14ac:dyDescent="0.25">
      <c r="A1062" s="95" t="s">
        <v>2179</v>
      </c>
      <c r="B1062" s="95" t="s">
        <v>2180</v>
      </c>
      <c r="C1062" s="95" t="s">
        <v>42</v>
      </c>
      <c r="D1062" s="95" t="s">
        <v>302</v>
      </c>
      <c r="E1062" s="95"/>
    </row>
    <row r="1063" spans="1:5" x14ac:dyDescent="0.25">
      <c r="A1063" s="95" t="s">
        <v>2181</v>
      </c>
      <c r="B1063" s="95" t="s">
        <v>2182</v>
      </c>
      <c r="C1063" s="95" t="s">
        <v>42</v>
      </c>
      <c r="D1063" s="95" t="s">
        <v>302</v>
      </c>
      <c r="E1063" s="95"/>
    </row>
    <row r="1064" spans="1:5" x14ac:dyDescent="0.25">
      <c r="A1064" s="95" t="s">
        <v>2183</v>
      </c>
      <c r="B1064" s="95" t="s">
        <v>2184</v>
      </c>
      <c r="C1064" s="95" t="s">
        <v>42</v>
      </c>
      <c r="D1064" s="95" t="s">
        <v>302</v>
      </c>
      <c r="E1064" s="95"/>
    </row>
    <row r="1065" spans="1:5" x14ac:dyDescent="0.25">
      <c r="A1065" s="95" t="s">
        <v>2185</v>
      </c>
      <c r="B1065" s="95" t="s">
        <v>2186</v>
      </c>
      <c r="C1065" s="95" t="s">
        <v>42</v>
      </c>
      <c r="D1065" s="95" t="s">
        <v>302</v>
      </c>
      <c r="E1065" s="95"/>
    </row>
    <row r="1066" spans="1:5" x14ac:dyDescent="0.25">
      <c r="A1066" s="95" t="s">
        <v>2187</v>
      </c>
      <c r="B1066" s="95" t="s">
        <v>2188</v>
      </c>
      <c r="C1066" s="95" t="s">
        <v>42</v>
      </c>
      <c r="D1066" s="95" t="s">
        <v>302</v>
      </c>
      <c r="E1066" s="95"/>
    </row>
    <row r="1067" spans="1:5" x14ac:dyDescent="0.25">
      <c r="A1067" s="95" t="s">
        <v>2189</v>
      </c>
      <c r="B1067" s="95" t="s">
        <v>2190</v>
      </c>
      <c r="C1067" s="95" t="s">
        <v>42</v>
      </c>
      <c r="D1067" s="95" t="s">
        <v>302</v>
      </c>
      <c r="E1067" s="95"/>
    </row>
    <row r="1068" spans="1:5" x14ac:dyDescent="0.25">
      <c r="A1068" s="95" t="s">
        <v>2191</v>
      </c>
      <c r="B1068" s="95" t="s">
        <v>2192</v>
      </c>
      <c r="C1068" s="95" t="s">
        <v>42</v>
      </c>
      <c r="D1068" s="95" t="s">
        <v>302</v>
      </c>
      <c r="E1068" s="95"/>
    </row>
    <row r="1069" spans="1:5" x14ac:dyDescent="0.25">
      <c r="A1069" s="95" t="s">
        <v>2193</v>
      </c>
      <c r="B1069" s="95" t="s">
        <v>2194</v>
      </c>
      <c r="C1069" s="95" t="s">
        <v>42</v>
      </c>
      <c r="D1069" s="95" t="s">
        <v>302</v>
      </c>
      <c r="E1069" s="95"/>
    </row>
    <row r="1070" spans="1:5" x14ac:dyDescent="0.25">
      <c r="A1070" s="95" t="s">
        <v>2195</v>
      </c>
      <c r="B1070" s="95" t="s">
        <v>2196</v>
      </c>
      <c r="C1070" s="95" t="s">
        <v>42</v>
      </c>
      <c r="D1070" s="95" t="s">
        <v>302</v>
      </c>
      <c r="E1070" s="95"/>
    </row>
    <row r="1071" spans="1:5" x14ac:dyDescent="0.25">
      <c r="A1071" s="95" t="s">
        <v>2197</v>
      </c>
      <c r="B1071" s="95" t="s">
        <v>2198</v>
      </c>
      <c r="C1071" s="95" t="s">
        <v>42</v>
      </c>
      <c r="D1071" s="95" t="s">
        <v>302</v>
      </c>
      <c r="E1071" s="95"/>
    </row>
    <row r="1072" spans="1:5" x14ac:dyDescent="0.25">
      <c r="A1072" s="95" t="s">
        <v>2199</v>
      </c>
      <c r="B1072" s="95" t="s">
        <v>2200</v>
      </c>
      <c r="C1072" s="95" t="s">
        <v>42</v>
      </c>
      <c r="D1072" s="95" t="s">
        <v>302</v>
      </c>
      <c r="E1072" s="95"/>
    </row>
    <row r="1073" spans="1:5" x14ac:dyDescent="0.25">
      <c r="A1073" s="95" t="s">
        <v>2201</v>
      </c>
      <c r="B1073" s="95" t="s">
        <v>2202</v>
      </c>
      <c r="C1073" s="95" t="s">
        <v>46</v>
      </c>
      <c r="D1073" s="95" t="s">
        <v>302</v>
      </c>
      <c r="E1073" s="95"/>
    </row>
    <row r="1074" spans="1:5" x14ac:dyDescent="0.25">
      <c r="A1074" s="95" t="s">
        <v>115</v>
      </c>
      <c r="B1074" s="95" t="s">
        <v>116</v>
      </c>
      <c r="C1074" s="95" t="s">
        <v>46</v>
      </c>
      <c r="D1074" s="95" t="s">
        <v>302</v>
      </c>
      <c r="E1074" s="95"/>
    </row>
    <row r="1075" spans="1:5" x14ac:dyDescent="0.25">
      <c r="A1075" s="95" t="s">
        <v>118</v>
      </c>
      <c r="B1075" s="95" t="s">
        <v>119</v>
      </c>
      <c r="C1075" s="95" t="s">
        <v>46</v>
      </c>
      <c r="D1075" s="95" t="s">
        <v>302</v>
      </c>
      <c r="E1075" s="95"/>
    </row>
    <row r="1076" spans="1:5" x14ac:dyDescent="0.25">
      <c r="A1076" s="95" t="s">
        <v>2203</v>
      </c>
      <c r="B1076" s="95" t="s">
        <v>2204</v>
      </c>
      <c r="C1076" s="95" t="s">
        <v>46</v>
      </c>
      <c r="D1076" s="95" t="s">
        <v>302</v>
      </c>
      <c r="E1076" s="95"/>
    </row>
    <row r="1077" spans="1:5" x14ac:dyDescent="0.25">
      <c r="A1077" s="95" t="s">
        <v>121</v>
      </c>
      <c r="B1077" s="95" t="s">
        <v>122</v>
      </c>
      <c r="C1077" s="95" t="s">
        <v>46</v>
      </c>
      <c r="D1077" s="95" t="s">
        <v>302</v>
      </c>
      <c r="E1077" s="95"/>
    </row>
    <row r="1078" spans="1:5" x14ac:dyDescent="0.25">
      <c r="A1078" s="95" t="s">
        <v>2205</v>
      </c>
      <c r="B1078" s="95" t="s">
        <v>2206</v>
      </c>
      <c r="C1078" s="95" t="s">
        <v>46</v>
      </c>
      <c r="D1078" s="95" t="s">
        <v>302</v>
      </c>
      <c r="E1078" s="95"/>
    </row>
    <row r="1079" spans="1:5" x14ac:dyDescent="0.25">
      <c r="A1079" s="95" t="s">
        <v>2207</v>
      </c>
      <c r="B1079" s="95" t="s">
        <v>2208</v>
      </c>
      <c r="C1079" s="95" t="s">
        <v>46</v>
      </c>
      <c r="D1079" s="95" t="s">
        <v>302</v>
      </c>
      <c r="E1079" s="95"/>
    </row>
    <row r="1080" spans="1:5" x14ac:dyDescent="0.25">
      <c r="A1080" s="95" t="s">
        <v>2209</v>
      </c>
      <c r="B1080" s="95" t="s">
        <v>2210</v>
      </c>
      <c r="C1080" s="95" t="s">
        <v>46</v>
      </c>
      <c r="D1080" s="95" t="s">
        <v>302</v>
      </c>
      <c r="E1080" s="95"/>
    </row>
    <row r="1081" spans="1:5" x14ac:dyDescent="0.25">
      <c r="A1081" s="95" t="s">
        <v>2211</v>
      </c>
      <c r="B1081" s="95" t="s">
        <v>2212</v>
      </c>
      <c r="C1081" s="95" t="s">
        <v>46</v>
      </c>
      <c r="D1081" s="95" t="s">
        <v>302</v>
      </c>
      <c r="E1081" s="95"/>
    </row>
    <row r="1082" spans="1:5" x14ac:dyDescent="0.25">
      <c r="A1082" s="95" t="s">
        <v>2213</v>
      </c>
      <c r="B1082" s="95" t="s">
        <v>2214</v>
      </c>
      <c r="C1082" s="95" t="s">
        <v>46</v>
      </c>
      <c r="D1082" s="95" t="s">
        <v>302</v>
      </c>
      <c r="E1082" s="95"/>
    </row>
    <row r="1083" spans="1:5" x14ac:dyDescent="0.25">
      <c r="A1083" s="95" t="s">
        <v>2215</v>
      </c>
      <c r="B1083" s="95" t="s">
        <v>2216</v>
      </c>
      <c r="C1083" s="95" t="s">
        <v>46</v>
      </c>
      <c r="D1083" s="95" t="s">
        <v>302</v>
      </c>
      <c r="E1083" s="95"/>
    </row>
    <row r="1084" spans="1:5" x14ac:dyDescent="0.25">
      <c r="A1084" s="95" t="s">
        <v>2217</v>
      </c>
      <c r="B1084" s="95" t="s">
        <v>2218</v>
      </c>
      <c r="C1084" s="95" t="s">
        <v>42</v>
      </c>
      <c r="D1084" s="95" t="s">
        <v>302</v>
      </c>
      <c r="E1084" s="95"/>
    </row>
    <row r="1085" spans="1:5" x14ac:dyDescent="0.25">
      <c r="A1085" s="95" t="s">
        <v>2219</v>
      </c>
      <c r="B1085" s="95" t="s">
        <v>2220</v>
      </c>
      <c r="C1085" s="95" t="s">
        <v>42</v>
      </c>
      <c r="D1085" s="95" t="s">
        <v>302</v>
      </c>
      <c r="E1085" s="95"/>
    </row>
    <row r="1086" spans="1:5" x14ac:dyDescent="0.25">
      <c r="A1086" s="95" t="s">
        <v>2221</v>
      </c>
      <c r="B1086" s="95" t="s">
        <v>2222</v>
      </c>
      <c r="C1086" s="95" t="s">
        <v>42</v>
      </c>
      <c r="D1086" s="95" t="s">
        <v>302</v>
      </c>
      <c r="E1086" s="95"/>
    </row>
    <row r="1087" spans="1:5" x14ac:dyDescent="0.25">
      <c r="A1087" s="95" t="s">
        <v>2223</v>
      </c>
      <c r="B1087" s="95" t="s">
        <v>2224</v>
      </c>
      <c r="C1087" s="95" t="s">
        <v>42</v>
      </c>
      <c r="D1087" s="95" t="s">
        <v>302</v>
      </c>
      <c r="E1087" s="95"/>
    </row>
    <row r="1088" spans="1:5" x14ac:dyDescent="0.25">
      <c r="A1088" s="95" t="s">
        <v>2225</v>
      </c>
      <c r="B1088" s="95" t="s">
        <v>2226</v>
      </c>
      <c r="C1088" s="95" t="s">
        <v>42</v>
      </c>
      <c r="D1088" s="95" t="s">
        <v>302</v>
      </c>
      <c r="E1088" s="95"/>
    </row>
    <row r="1089" spans="1:5" x14ac:dyDescent="0.25">
      <c r="A1089" s="95" t="s">
        <v>2227</v>
      </c>
      <c r="B1089" s="95" t="s">
        <v>2228</v>
      </c>
      <c r="C1089" s="95" t="s">
        <v>42</v>
      </c>
      <c r="D1089" s="95" t="s">
        <v>302</v>
      </c>
      <c r="E1089" s="95"/>
    </row>
    <row r="1090" spans="1:5" x14ac:dyDescent="0.25">
      <c r="A1090" s="95" t="s">
        <v>2229</v>
      </c>
      <c r="B1090" s="95" t="s">
        <v>2230</v>
      </c>
      <c r="C1090" s="95" t="s">
        <v>42</v>
      </c>
      <c r="D1090" s="95" t="s">
        <v>302</v>
      </c>
      <c r="E1090" s="95"/>
    </row>
    <row r="1091" spans="1:5" x14ac:dyDescent="0.25">
      <c r="A1091" s="95" t="s">
        <v>2231</v>
      </c>
      <c r="B1091" s="95" t="s">
        <v>2232</v>
      </c>
      <c r="C1091" s="95" t="s">
        <v>42</v>
      </c>
      <c r="D1091" s="95" t="s">
        <v>302</v>
      </c>
      <c r="E1091" s="95"/>
    </row>
    <row r="1092" spans="1:5" x14ac:dyDescent="0.25">
      <c r="A1092" s="95" t="s">
        <v>2233</v>
      </c>
      <c r="B1092" s="95" t="s">
        <v>2234</v>
      </c>
      <c r="C1092" s="95" t="s">
        <v>42</v>
      </c>
      <c r="D1092" s="95" t="s">
        <v>302</v>
      </c>
      <c r="E1092" s="95"/>
    </row>
    <row r="1093" spans="1:5" x14ac:dyDescent="0.25">
      <c r="A1093" s="95" t="s">
        <v>2235</v>
      </c>
      <c r="B1093" s="95" t="s">
        <v>2236</v>
      </c>
      <c r="C1093" s="95" t="s">
        <v>42</v>
      </c>
      <c r="D1093" s="95" t="s">
        <v>302</v>
      </c>
      <c r="E1093" s="95"/>
    </row>
    <row r="1094" spans="1:5" x14ac:dyDescent="0.25">
      <c r="A1094" s="95" t="s">
        <v>2237</v>
      </c>
      <c r="B1094" s="95" t="s">
        <v>2238</v>
      </c>
      <c r="C1094" s="95" t="s">
        <v>42</v>
      </c>
      <c r="D1094" s="95" t="s">
        <v>302</v>
      </c>
      <c r="E1094" s="95"/>
    </row>
    <row r="1095" spans="1:5" x14ac:dyDescent="0.25">
      <c r="A1095" s="95" t="s">
        <v>2239</v>
      </c>
      <c r="B1095" s="95" t="s">
        <v>2240</v>
      </c>
      <c r="C1095" s="95" t="s">
        <v>42</v>
      </c>
      <c r="D1095" s="95" t="s">
        <v>302</v>
      </c>
      <c r="E1095" s="95"/>
    </row>
    <row r="1096" spans="1:5" x14ac:dyDescent="0.25">
      <c r="A1096" s="95" t="s">
        <v>2241</v>
      </c>
      <c r="B1096" s="95" t="s">
        <v>2242</v>
      </c>
      <c r="C1096" s="95" t="s">
        <v>42</v>
      </c>
      <c r="D1096" s="95" t="s">
        <v>302</v>
      </c>
      <c r="E1096" s="95"/>
    </row>
    <row r="1097" spans="1:5" x14ac:dyDescent="0.25">
      <c r="A1097" s="95" t="s">
        <v>2243</v>
      </c>
      <c r="B1097" s="95" t="s">
        <v>2244</v>
      </c>
      <c r="C1097" s="95" t="s">
        <v>42</v>
      </c>
      <c r="D1097" s="95" t="s">
        <v>302</v>
      </c>
      <c r="E1097" s="95"/>
    </row>
    <row r="1098" spans="1:5" x14ac:dyDescent="0.25">
      <c r="A1098" s="95" t="s">
        <v>2245</v>
      </c>
      <c r="B1098" s="95" t="s">
        <v>2246</v>
      </c>
      <c r="C1098" s="95" t="s">
        <v>42</v>
      </c>
      <c r="D1098" s="95" t="s">
        <v>302</v>
      </c>
      <c r="E1098" s="95"/>
    </row>
    <row r="1099" spans="1:5" x14ac:dyDescent="0.25">
      <c r="A1099" s="95" t="s">
        <v>2247</v>
      </c>
      <c r="B1099" s="95" t="s">
        <v>2248</v>
      </c>
      <c r="C1099" s="95" t="s">
        <v>42</v>
      </c>
      <c r="D1099" s="95" t="s">
        <v>302</v>
      </c>
      <c r="E1099" s="95"/>
    </row>
    <row r="1100" spans="1:5" x14ac:dyDescent="0.25">
      <c r="A1100" s="95" t="s">
        <v>2249</v>
      </c>
      <c r="B1100" s="95" t="s">
        <v>2250</v>
      </c>
      <c r="C1100" s="95" t="s">
        <v>42</v>
      </c>
      <c r="D1100" s="95" t="s">
        <v>302</v>
      </c>
      <c r="E1100" s="95"/>
    </row>
    <row r="1101" spans="1:5" x14ac:dyDescent="0.25">
      <c r="A1101" s="95" t="s">
        <v>2251</v>
      </c>
      <c r="B1101" s="95" t="s">
        <v>2252</v>
      </c>
      <c r="C1101" s="95" t="s">
        <v>46</v>
      </c>
      <c r="D1101" s="95" t="s">
        <v>302</v>
      </c>
      <c r="E1101" s="95"/>
    </row>
    <row r="1102" spans="1:5" x14ac:dyDescent="0.25">
      <c r="A1102" s="95" t="s">
        <v>2253</v>
      </c>
      <c r="B1102" s="95" t="s">
        <v>2254</v>
      </c>
      <c r="C1102" s="95" t="s">
        <v>46</v>
      </c>
      <c r="D1102" s="95" t="s">
        <v>302</v>
      </c>
      <c r="E1102" s="95"/>
    </row>
    <row r="1103" spans="1:5" x14ac:dyDescent="0.25">
      <c r="A1103" s="95" t="s">
        <v>2255</v>
      </c>
      <c r="B1103" s="95" t="s">
        <v>2256</v>
      </c>
      <c r="C1103" s="95" t="s">
        <v>46</v>
      </c>
      <c r="D1103" s="95" t="s">
        <v>302</v>
      </c>
      <c r="E1103" s="95"/>
    </row>
    <row r="1104" spans="1:5" x14ac:dyDescent="0.25">
      <c r="A1104" s="95" t="s">
        <v>2257</v>
      </c>
      <c r="B1104" s="95" t="s">
        <v>2258</v>
      </c>
      <c r="C1104" s="95" t="s">
        <v>46</v>
      </c>
      <c r="D1104" s="95" t="s">
        <v>302</v>
      </c>
      <c r="E1104" s="95"/>
    </row>
    <row r="1105" spans="1:5" x14ac:dyDescent="0.25">
      <c r="A1105" s="95" t="s">
        <v>2259</v>
      </c>
      <c r="B1105" s="95" t="s">
        <v>2260</v>
      </c>
      <c r="C1105" s="95" t="s">
        <v>46</v>
      </c>
      <c r="D1105" s="95" t="s">
        <v>302</v>
      </c>
      <c r="E1105" s="95"/>
    </row>
    <row r="1106" spans="1:5" x14ac:dyDescent="0.25">
      <c r="A1106" s="95" t="s">
        <v>2261</v>
      </c>
      <c r="B1106" s="95" t="s">
        <v>2262</v>
      </c>
      <c r="C1106" s="95" t="s">
        <v>46</v>
      </c>
      <c r="D1106" s="95" t="s">
        <v>302</v>
      </c>
      <c r="E1106" s="95"/>
    </row>
    <row r="1107" spans="1:5" x14ac:dyDescent="0.25">
      <c r="A1107" s="95" t="s">
        <v>2263</v>
      </c>
      <c r="B1107" s="95" t="s">
        <v>2264</v>
      </c>
      <c r="C1107" s="95" t="s">
        <v>46</v>
      </c>
      <c r="D1107" s="95" t="s">
        <v>302</v>
      </c>
      <c r="E1107" s="95"/>
    </row>
    <row r="1108" spans="1:5" x14ac:dyDescent="0.25">
      <c r="A1108" s="95" t="s">
        <v>2265</v>
      </c>
      <c r="B1108" s="95" t="s">
        <v>2266</v>
      </c>
      <c r="C1108" s="95" t="s">
        <v>46</v>
      </c>
      <c r="D1108" s="95" t="s">
        <v>302</v>
      </c>
      <c r="E1108" s="95"/>
    </row>
    <row r="1109" spans="1:5" x14ac:dyDescent="0.25">
      <c r="A1109" s="95" t="s">
        <v>2267</v>
      </c>
      <c r="B1109" s="95" t="s">
        <v>2268</v>
      </c>
      <c r="C1109" s="95" t="s">
        <v>46</v>
      </c>
      <c r="D1109" s="95" t="s">
        <v>302</v>
      </c>
      <c r="E1109" s="95"/>
    </row>
    <row r="1110" spans="1:5" x14ac:dyDescent="0.25">
      <c r="A1110" s="95" t="s">
        <v>2269</v>
      </c>
      <c r="B1110" s="95" t="s">
        <v>2270</v>
      </c>
      <c r="C1110" s="95" t="s">
        <v>46</v>
      </c>
      <c r="D1110" s="95" t="s">
        <v>302</v>
      </c>
      <c r="E1110" s="95"/>
    </row>
    <row r="1111" spans="1:5" x14ac:dyDescent="0.25">
      <c r="A1111" s="95" t="s">
        <v>2271</v>
      </c>
      <c r="B1111" s="95" t="s">
        <v>2272</v>
      </c>
      <c r="C1111" s="95" t="s">
        <v>46</v>
      </c>
      <c r="D1111" s="95" t="s">
        <v>302</v>
      </c>
      <c r="E1111" s="95"/>
    </row>
    <row r="1112" spans="1:5" x14ac:dyDescent="0.25">
      <c r="A1112" s="95" t="s">
        <v>2273</v>
      </c>
      <c r="B1112" s="95" t="s">
        <v>2274</v>
      </c>
      <c r="C1112" s="95" t="s">
        <v>46</v>
      </c>
      <c r="D1112" s="95" t="s">
        <v>302</v>
      </c>
      <c r="E1112" s="95"/>
    </row>
    <row r="1113" spans="1:5" x14ac:dyDescent="0.25">
      <c r="A1113" s="95" t="s">
        <v>2275</v>
      </c>
      <c r="B1113" s="95" t="s">
        <v>2276</v>
      </c>
      <c r="C1113" s="95" t="s">
        <v>42</v>
      </c>
      <c r="D1113" s="95" t="s">
        <v>302</v>
      </c>
      <c r="E1113" s="95"/>
    </row>
    <row r="1114" spans="1:5" x14ac:dyDescent="0.25">
      <c r="A1114" s="95" t="s">
        <v>2277</v>
      </c>
      <c r="B1114" s="95" t="s">
        <v>2278</v>
      </c>
      <c r="C1114" s="95" t="s">
        <v>42</v>
      </c>
      <c r="D1114" s="95" t="s">
        <v>302</v>
      </c>
      <c r="E1114" s="95"/>
    </row>
    <row r="1115" spans="1:5" x14ac:dyDescent="0.25">
      <c r="A1115" s="95" t="s">
        <v>2279</v>
      </c>
      <c r="B1115" s="95" t="s">
        <v>2280</v>
      </c>
      <c r="C1115" s="95" t="s">
        <v>42</v>
      </c>
      <c r="D1115" s="95" t="s">
        <v>302</v>
      </c>
      <c r="E1115" s="95"/>
    </row>
    <row r="1116" spans="1:5" x14ac:dyDescent="0.25">
      <c r="A1116" s="95" t="s">
        <v>2281</v>
      </c>
      <c r="B1116" s="95" t="s">
        <v>2282</v>
      </c>
      <c r="C1116" s="95" t="s">
        <v>42</v>
      </c>
      <c r="D1116" s="95" t="s">
        <v>302</v>
      </c>
      <c r="E1116" s="95"/>
    </row>
    <row r="1117" spans="1:5" x14ac:dyDescent="0.25">
      <c r="A1117" s="95" t="s">
        <v>2283</v>
      </c>
      <c r="B1117" s="95" t="s">
        <v>2284</v>
      </c>
      <c r="C1117" s="95" t="s">
        <v>42</v>
      </c>
      <c r="D1117" s="95" t="s">
        <v>302</v>
      </c>
      <c r="E1117" s="95"/>
    </row>
    <row r="1118" spans="1:5" x14ac:dyDescent="0.25">
      <c r="A1118" s="95" t="s">
        <v>2285</v>
      </c>
      <c r="B1118" s="95" t="s">
        <v>2286</v>
      </c>
      <c r="C1118" s="95" t="s">
        <v>42</v>
      </c>
      <c r="D1118" s="95" t="s">
        <v>302</v>
      </c>
      <c r="E1118" s="95"/>
    </row>
    <row r="1119" spans="1:5" x14ac:dyDescent="0.25">
      <c r="A1119" s="95" t="s">
        <v>2287</v>
      </c>
      <c r="B1119" s="95" t="s">
        <v>2288</v>
      </c>
      <c r="C1119" s="95" t="s">
        <v>42</v>
      </c>
      <c r="D1119" s="95" t="s">
        <v>302</v>
      </c>
      <c r="E1119" s="95"/>
    </row>
    <row r="1120" spans="1:5" x14ac:dyDescent="0.25">
      <c r="A1120" s="95" t="s">
        <v>2289</v>
      </c>
      <c r="B1120" s="95" t="s">
        <v>2290</v>
      </c>
      <c r="C1120" s="95" t="s">
        <v>42</v>
      </c>
      <c r="D1120" s="95" t="s">
        <v>302</v>
      </c>
      <c r="E1120" s="95"/>
    </row>
    <row r="1121" spans="1:5" x14ac:dyDescent="0.25">
      <c r="A1121" s="95" t="s">
        <v>2291</v>
      </c>
      <c r="B1121" s="95" t="s">
        <v>2292</v>
      </c>
      <c r="C1121" s="95" t="s">
        <v>42</v>
      </c>
      <c r="D1121" s="95" t="s">
        <v>302</v>
      </c>
      <c r="E1121" s="95"/>
    </row>
    <row r="1122" spans="1:5" x14ac:dyDescent="0.25">
      <c r="A1122" s="95" t="s">
        <v>2293</v>
      </c>
      <c r="B1122" s="95" t="s">
        <v>2294</v>
      </c>
      <c r="C1122" s="95" t="s">
        <v>42</v>
      </c>
      <c r="D1122" s="95" t="s">
        <v>302</v>
      </c>
      <c r="E1122" s="95"/>
    </row>
    <row r="1123" spans="1:5" x14ac:dyDescent="0.25">
      <c r="A1123" s="95" t="s">
        <v>2295</v>
      </c>
      <c r="B1123" s="95" t="s">
        <v>2296</v>
      </c>
      <c r="C1123" s="95" t="s">
        <v>42</v>
      </c>
      <c r="D1123" s="95" t="s">
        <v>302</v>
      </c>
      <c r="E1123" s="95"/>
    </row>
    <row r="1124" spans="1:5" x14ac:dyDescent="0.25">
      <c r="A1124" s="95" t="s">
        <v>2297</v>
      </c>
      <c r="B1124" s="95" t="s">
        <v>2298</v>
      </c>
      <c r="C1124" s="95" t="s">
        <v>42</v>
      </c>
      <c r="D1124" s="95" t="s">
        <v>302</v>
      </c>
      <c r="E1124" s="95"/>
    </row>
    <row r="1125" spans="1:5" x14ac:dyDescent="0.25">
      <c r="A1125" s="95" t="s">
        <v>2299</v>
      </c>
      <c r="B1125" s="95" t="s">
        <v>2300</v>
      </c>
      <c r="C1125" s="95" t="s">
        <v>159</v>
      </c>
      <c r="D1125" s="95" t="s">
        <v>302</v>
      </c>
      <c r="E1125" s="95"/>
    </row>
    <row r="1126" spans="1:5" x14ac:dyDescent="0.25">
      <c r="A1126" s="95" t="s">
        <v>2301</v>
      </c>
      <c r="B1126" s="95" t="s">
        <v>2302</v>
      </c>
      <c r="C1126" s="95" t="s">
        <v>42</v>
      </c>
      <c r="D1126" s="95" t="s">
        <v>302</v>
      </c>
      <c r="E1126" s="95"/>
    </row>
    <row r="1127" spans="1:5" x14ac:dyDescent="0.25">
      <c r="A1127" s="95" t="s">
        <v>2303</v>
      </c>
      <c r="B1127" s="95" t="s">
        <v>2304</v>
      </c>
      <c r="C1127" s="95" t="s">
        <v>42</v>
      </c>
      <c r="D1127" s="95" t="s">
        <v>302</v>
      </c>
      <c r="E1127" s="95"/>
    </row>
    <row r="1128" spans="1:5" x14ac:dyDescent="0.25">
      <c r="A1128" s="95" t="s">
        <v>2305</v>
      </c>
      <c r="B1128" s="95" t="s">
        <v>2306</v>
      </c>
      <c r="C1128" s="95" t="s">
        <v>42</v>
      </c>
      <c r="D1128" s="95" t="s">
        <v>302</v>
      </c>
      <c r="E1128" s="95"/>
    </row>
    <row r="1129" spans="1:5" x14ac:dyDescent="0.25">
      <c r="A1129" s="95" t="s">
        <v>2307</v>
      </c>
      <c r="B1129" s="95" t="s">
        <v>2308</v>
      </c>
      <c r="C1129" s="95" t="s">
        <v>42</v>
      </c>
      <c r="D1129" s="95" t="s">
        <v>302</v>
      </c>
      <c r="E1129" s="95"/>
    </row>
    <row r="1130" spans="1:5" x14ac:dyDescent="0.25">
      <c r="A1130" s="95" t="s">
        <v>2309</v>
      </c>
      <c r="B1130" s="95" t="s">
        <v>2310</v>
      </c>
      <c r="C1130" s="95" t="s">
        <v>42</v>
      </c>
      <c r="D1130" s="95" t="s">
        <v>302</v>
      </c>
      <c r="E1130" s="95"/>
    </row>
    <row r="1131" spans="1:5" x14ac:dyDescent="0.25">
      <c r="A1131" s="95" t="s">
        <v>2311</v>
      </c>
      <c r="B1131" s="95" t="s">
        <v>2312</v>
      </c>
      <c r="C1131" s="95" t="s">
        <v>42</v>
      </c>
      <c r="D1131" s="95" t="s">
        <v>302</v>
      </c>
      <c r="E1131" s="95"/>
    </row>
    <row r="1132" spans="1:5" x14ac:dyDescent="0.25">
      <c r="A1132" s="95" t="s">
        <v>2313</v>
      </c>
      <c r="B1132" s="95" t="s">
        <v>2314</v>
      </c>
      <c r="C1132" s="95" t="s">
        <v>42</v>
      </c>
      <c r="D1132" s="95" t="s">
        <v>302</v>
      </c>
      <c r="E1132" s="95"/>
    </row>
    <row r="1133" spans="1:5" x14ac:dyDescent="0.25">
      <c r="A1133" s="95" t="s">
        <v>2315</v>
      </c>
      <c r="B1133" s="95" t="s">
        <v>2316</v>
      </c>
      <c r="C1133" s="95" t="s">
        <v>42</v>
      </c>
      <c r="D1133" s="95" t="s">
        <v>302</v>
      </c>
      <c r="E1133" s="95"/>
    </row>
    <row r="1134" spans="1:5" x14ac:dyDescent="0.25">
      <c r="A1134" s="95" t="s">
        <v>2317</v>
      </c>
      <c r="B1134" s="95" t="s">
        <v>2318</v>
      </c>
      <c r="C1134" s="95" t="s">
        <v>42</v>
      </c>
      <c r="D1134" s="95" t="s">
        <v>302</v>
      </c>
      <c r="E1134" s="95"/>
    </row>
    <row r="1135" spans="1:5" x14ac:dyDescent="0.25">
      <c r="A1135" s="95" t="s">
        <v>2319</v>
      </c>
      <c r="B1135" s="95" t="s">
        <v>2320</v>
      </c>
      <c r="C1135" s="95" t="s">
        <v>42</v>
      </c>
      <c r="D1135" s="95" t="s">
        <v>302</v>
      </c>
      <c r="E1135" s="95"/>
    </row>
    <row r="1136" spans="1:5" x14ac:dyDescent="0.25">
      <c r="A1136" s="95" t="s">
        <v>2321</v>
      </c>
      <c r="B1136" s="95" t="s">
        <v>2322</v>
      </c>
      <c r="C1136" s="95" t="s">
        <v>42</v>
      </c>
      <c r="D1136" s="95" t="s">
        <v>302</v>
      </c>
      <c r="E1136" s="95"/>
    </row>
    <row r="1137" spans="1:5" x14ac:dyDescent="0.25">
      <c r="A1137" s="95" t="s">
        <v>2323</v>
      </c>
      <c r="B1137" s="95" t="s">
        <v>2324</v>
      </c>
      <c r="C1137" s="95" t="s">
        <v>42</v>
      </c>
      <c r="D1137" s="95" t="s">
        <v>302</v>
      </c>
      <c r="E1137" s="95"/>
    </row>
    <row r="1138" spans="1:5" x14ac:dyDescent="0.25">
      <c r="A1138" s="95" t="s">
        <v>2325</v>
      </c>
      <c r="B1138" s="95" t="s">
        <v>2326</v>
      </c>
      <c r="C1138" s="95" t="s">
        <v>42</v>
      </c>
      <c r="D1138" s="95" t="s">
        <v>302</v>
      </c>
      <c r="E1138" s="95"/>
    </row>
    <row r="1139" spans="1:5" x14ac:dyDescent="0.25">
      <c r="A1139" s="95" t="s">
        <v>2327</v>
      </c>
      <c r="B1139" s="95" t="s">
        <v>2328</v>
      </c>
      <c r="C1139" s="95" t="s">
        <v>42</v>
      </c>
      <c r="D1139" s="95" t="s">
        <v>302</v>
      </c>
      <c r="E1139" s="95"/>
    </row>
    <row r="1140" spans="1:5" x14ac:dyDescent="0.25">
      <c r="A1140" s="95" t="s">
        <v>2329</v>
      </c>
      <c r="B1140" s="95" t="s">
        <v>2330</v>
      </c>
      <c r="C1140" s="95" t="s">
        <v>42</v>
      </c>
      <c r="D1140" s="95" t="s">
        <v>302</v>
      </c>
      <c r="E1140" s="95"/>
    </row>
    <row r="1141" spans="1:5" x14ac:dyDescent="0.25">
      <c r="A1141" s="95" t="s">
        <v>2331</v>
      </c>
      <c r="B1141" s="95" t="s">
        <v>2332</v>
      </c>
      <c r="C1141" s="95" t="s">
        <v>42</v>
      </c>
      <c r="D1141" s="95" t="s">
        <v>302</v>
      </c>
      <c r="E1141" s="95"/>
    </row>
    <row r="1142" spans="1:5" x14ac:dyDescent="0.25">
      <c r="A1142" s="95" t="s">
        <v>2333</v>
      </c>
      <c r="B1142" s="95" t="s">
        <v>2334</v>
      </c>
      <c r="C1142" s="95" t="s">
        <v>42</v>
      </c>
      <c r="D1142" s="95" t="s">
        <v>302</v>
      </c>
      <c r="E1142" s="95"/>
    </row>
    <row r="1143" spans="1:5" x14ac:dyDescent="0.25">
      <c r="A1143" s="95" t="s">
        <v>2335</v>
      </c>
      <c r="B1143" s="95" t="s">
        <v>2336</v>
      </c>
      <c r="C1143" s="95" t="s">
        <v>42</v>
      </c>
      <c r="D1143" s="95" t="s">
        <v>302</v>
      </c>
      <c r="E1143" s="95"/>
    </row>
    <row r="1144" spans="1:5" x14ac:dyDescent="0.25">
      <c r="A1144" s="95" t="s">
        <v>2337</v>
      </c>
      <c r="B1144" s="95" t="s">
        <v>2338</v>
      </c>
      <c r="C1144" s="95" t="s">
        <v>42</v>
      </c>
      <c r="D1144" s="95" t="s">
        <v>302</v>
      </c>
      <c r="E1144" s="95"/>
    </row>
    <row r="1145" spans="1:5" x14ac:dyDescent="0.25">
      <c r="A1145" s="95" t="s">
        <v>2339</v>
      </c>
      <c r="B1145" s="95" t="s">
        <v>2340</v>
      </c>
      <c r="C1145" s="95" t="s">
        <v>42</v>
      </c>
      <c r="D1145" s="95" t="s">
        <v>302</v>
      </c>
      <c r="E1145" s="95"/>
    </row>
    <row r="1146" spans="1:5" x14ac:dyDescent="0.25">
      <c r="A1146" s="95" t="s">
        <v>2341</v>
      </c>
      <c r="B1146" s="95" t="s">
        <v>2342</v>
      </c>
      <c r="C1146" s="95" t="s">
        <v>42</v>
      </c>
      <c r="D1146" s="95" t="s">
        <v>302</v>
      </c>
      <c r="E1146" s="95"/>
    </row>
    <row r="1147" spans="1:5" x14ac:dyDescent="0.25">
      <c r="A1147" s="95" t="s">
        <v>2343</v>
      </c>
      <c r="B1147" s="95" t="s">
        <v>2344</v>
      </c>
      <c r="C1147" s="95" t="s">
        <v>42</v>
      </c>
      <c r="D1147" s="95" t="s">
        <v>302</v>
      </c>
      <c r="E1147" s="95"/>
    </row>
    <row r="1148" spans="1:5" x14ac:dyDescent="0.25">
      <c r="A1148" s="95" t="s">
        <v>2345</v>
      </c>
      <c r="B1148" s="95" t="s">
        <v>2346</v>
      </c>
      <c r="C1148" s="95" t="s">
        <v>42</v>
      </c>
      <c r="D1148" s="95" t="s">
        <v>302</v>
      </c>
      <c r="E1148" s="95"/>
    </row>
    <row r="1149" spans="1:5" x14ac:dyDescent="0.25">
      <c r="A1149" s="95" t="s">
        <v>2347</v>
      </c>
      <c r="B1149" s="95" t="s">
        <v>2348</v>
      </c>
      <c r="C1149" s="95" t="s">
        <v>42</v>
      </c>
      <c r="D1149" s="95" t="s">
        <v>302</v>
      </c>
      <c r="E1149" s="95"/>
    </row>
    <row r="1150" spans="1:5" x14ac:dyDescent="0.25">
      <c r="A1150" s="95" t="s">
        <v>2349</v>
      </c>
      <c r="B1150" s="95" t="s">
        <v>2350</v>
      </c>
      <c r="C1150" s="95" t="s">
        <v>42</v>
      </c>
      <c r="D1150" s="95" t="s">
        <v>302</v>
      </c>
      <c r="E1150" s="95"/>
    </row>
    <row r="1151" spans="1:5" x14ac:dyDescent="0.25">
      <c r="A1151" s="95" t="s">
        <v>2351</v>
      </c>
      <c r="B1151" s="95" t="s">
        <v>2352</v>
      </c>
      <c r="C1151" s="95" t="s">
        <v>42</v>
      </c>
      <c r="D1151" s="95" t="s">
        <v>302</v>
      </c>
      <c r="E1151" s="95"/>
    </row>
    <row r="1152" spans="1:5" x14ac:dyDescent="0.25">
      <c r="A1152" s="95" t="s">
        <v>2353</v>
      </c>
      <c r="B1152" s="95" t="s">
        <v>2354</v>
      </c>
      <c r="C1152" s="95" t="s">
        <v>42</v>
      </c>
      <c r="D1152" s="95" t="s">
        <v>302</v>
      </c>
      <c r="E1152" s="95"/>
    </row>
    <row r="1153" spans="1:5" x14ac:dyDescent="0.25">
      <c r="A1153" s="95" t="s">
        <v>2355</v>
      </c>
      <c r="B1153" s="95" t="s">
        <v>2356</v>
      </c>
      <c r="C1153" s="95" t="s">
        <v>42</v>
      </c>
      <c r="D1153" s="95" t="s">
        <v>302</v>
      </c>
      <c r="E1153" s="95"/>
    </row>
    <row r="1154" spans="1:5" x14ac:dyDescent="0.25">
      <c r="A1154" s="95" t="s">
        <v>2357</v>
      </c>
      <c r="B1154" s="95" t="s">
        <v>2358</v>
      </c>
      <c r="C1154" s="95" t="s">
        <v>42</v>
      </c>
      <c r="D1154" s="95" t="s">
        <v>302</v>
      </c>
      <c r="E1154" s="95"/>
    </row>
    <row r="1155" spans="1:5" x14ac:dyDescent="0.25">
      <c r="A1155" s="95" t="s">
        <v>2359</v>
      </c>
      <c r="B1155" s="95" t="s">
        <v>2360</v>
      </c>
      <c r="C1155" s="95" t="s">
        <v>42</v>
      </c>
      <c r="D1155" s="95" t="s">
        <v>302</v>
      </c>
      <c r="E1155" s="95"/>
    </row>
    <row r="1156" spans="1:5" x14ac:dyDescent="0.25">
      <c r="A1156" s="95" t="s">
        <v>2361</v>
      </c>
      <c r="B1156" s="95" t="s">
        <v>2362</v>
      </c>
      <c r="C1156" s="95" t="s">
        <v>42</v>
      </c>
      <c r="D1156" s="95" t="s">
        <v>302</v>
      </c>
      <c r="E1156" s="95"/>
    </row>
    <row r="1157" spans="1:5" x14ac:dyDescent="0.25">
      <c r="A1157" s="95" t="s">
        <v>2363</v>
      </c>
      <c r="B1157" s="95" t="s">
        <v>2364</v>
      </c>
      <c r="C1157" s="95" t="s">
        <v>42</v>
      </c>
      <c r="D1157" s="95" t="s">
        <v>302</v>
      </c>
      <c r="E1157" s="95"/>
    </row>
    <row r="1158" spans="1:5" x14ac:dyDescent="0.25">
      <c r="A1158" s="95" t="s">
        <v>2365</v>
      </c>
      <c r="B1158" s="95" t="s">
        <v>2366</v>
      </c>
      <c r="C1158" s="95" t="s">
        <v>42</v>
      </c>
      <c r="D1158" s="95" t="s">
        <v>302</v>
      </c>
      <c r="E1158" s="95"/>
    </row>
    <row r="1159" spans="1:5" x14ac:dyDescent="0.25">
      <c r="A1159" s="95" t="s">
        <v>2367</v>
      </c>
      <c r="B1159" s="95" t="s">
        <v>2368</v>
      </c>
      <c r="C1159" s="95" t="s">
        <v>42</v>
      </c>
      <c r="D1159" s="95" t="s">
        <v>302</v>
      </c>
      <c r="E1159" s="95"/>
    </row>
    <row r="1160" spans="1:5" x14ac:dyDescent="0.25">
      <c r="A1160" s="95" t="s">
        <v>2369</v>
      </c>
      <c r="B1160" s="95" t="s">
        <v>2370</v>
      </c>
      <c r="C1160" s="95" t="s">
        <v>42</v>
      </c>
      <c r="D1160" s="95" t="s">
        <v>302</v>
      </c>
      <c r="E1160" s="95"/>
    </row>
    <row r="1161" spans="1:5" x14ac:dyDescent="0.25">
      <c r="A1161" s="95" t="s">
        <v>2371</v>
      </c>
      <c r="B1161" s="95" t="s">
        <v>2372</v>
      </c>
      <c r="C1161" s="95" t="s">
        <v>42</v>
      </c>
      <c r="D1161" s="95" t="s">
        <v>302</v>
      </c>
      <c r="E1161" s="95"/>
    </row>
    <row r="1162" spans="1:5" x14ac:dyDescent="0.25">
      <c r="A1162" s="95" t="s">
        <v>2373</v>
      </c>
      <c r="B1162" s="95" t="s">
        <v>2374</v>
      </c>
      <c r="C1162" s="95" t="s">
        <v>42</v>
      </c>
      <c r="D1162" s="95" t="s">
        <v>302</v>
      </c>
      <c r="E1162" s="95"/>
    </row>
    <row r="1163" spans="1:5" x14ac:dyDescent="0.25">
      <c r="A1163" s="95" t="s">
        <v>2375</v>
      </c>
      <c r="B1163" s="95" t="s">
        <v>2354</v>
      </c>
      <c r="C1163" s="95" t="s">
        <v>42</v>
      </c>
      <c r="D1163" s="95" t="s">
        <v>302</v>
      </c>
      <c r="E1163" s="95"/>
    </row>
    <row r="1164" spans="1:5" x14ac:dyDescent="0.25">
      <c r="A1164" s="95" t="s">
        <v>2376</v>
      </c>
      <c r="B1164" s="95" t="s">
        <v>2356</v>
      </c>
      <c r="C1164" s="95" t="s">
        <v>42</v>
      </c>
      <c r="D1164" s="95" t="s">
        <v>302</v>
      </c>
      <c r="E1164" s="95"/>
    </row>
    <row r="1165" spans="1:5" x14ac:dyDescent="0.25">
      <c r="A1165" s="95" t="s">
        <v>2377</v>
      </c>
      <c r="B1165" s="95" t="s">
        <v>2358</v>
      </c>
      <c r="C1165" s="95" t="s">
        <v>42</v>
      </c>
      <c r="D1165" s="95" t="s">
        <v>302</v>
      </c>
      <c r="E1165" s="95"/>
    </row>
    <row r="1166" spans="1:5" x14ac:dyDescent="0.25">
      <c r="A1166" s="95" t="s">
        <v>2378</v>
      </c>
      <c r="B1166" s="95" t="s">
        <v>2360</v>
      </c>
      <c r="C1166" s="95" t="s">
        <v>42</v>
      </c>
      <c r="D1166" s="95" t="s">
        <v>302</v>
      </c>
      <c r="E1166" s="95"/>
    </row>
    <row r="1167" spans="1:5" x14ac:dyDescent="0.25">
      <c r="A1167" s="95" t="s">
        <v>2379</v>
      </c>
      <c r="B1167" s="95" t="s">
        <v>2362</v>
      </c>
      <c r="C1167" s="95" t="s">
        <v>42</v>
      </c>
      <c r="D1167" s="95" t="s">
        <v>302</v>
      </c>
      <c r="E1167" s="95"/>
    </row>
    <row r="1168" spans="1:5" x14ac:dyDescent="0.25">
      <c r="A1168" s="95" t="s">
        <v>2380</v>
      </c>
      <c r="B1168" s="95" t="s">
        <v>2364</v>
      </c>
      <c r="C1168" s="95" t="s">
        <v>42</v>
      </c>
      <c r="D1168" s="95" t="s">
        <v>302</v>
      </c>
      <c r="E1168" s="95"/>
    </row>
    <row r="1169" spans="1:5" x14ac:dyDescent="0.25">
      <c r="A1169" s="95" t="s">
        <v>2381</v>
      </c>
      <c r="B1169" s="95" t="s">
        <v>2382</v>
      </c>
      <c r="C1169" s="95" t="s">
        <v>42</v>
      </c>
      <c r="D1169" s="95" t="s">
        <v>302</v>
      </c>
      <c r="E1169" s="95"/>
    </row>
    <row r="1170" spans="1:5" x14ac:dyDescent="0.25">
      <c r="A1170" s="95" t="s">
        <v>2383</v>
      </c>
      <c r="B1170" s="95" t="s">
        <v>2366</v>
      </c>
      <c r="C1170" s="95" t="s">
        <v>42</v>
      </c>
      <c r="D1170" s="95" t="s">
        <v>302</v>
      </c>
      <c r="E1170" s="95"/>
    </row>
    <row r="1171" spans="1:5" x14ac:dyDescent="0.25">
      <c r="A1171" s="95" t="s">
        <v>2384</v>
      </c>
      <c r="B1171" s="95" t="s">
        <v>2385</v>
      </c>
      <c r="C1171" s="95" t="s">
        <v>42</v>
      </c>
      <c r="D1171" s="95" t="s">
        <v>302</v>
      </c>
      <c r="E1171" s="95"/>
    </row>
    <row r="1172" spans="1:5" x14ac:dyDescent="0.25">
      <c r="A1172" s="95" t="s">
        <v>2386</v>
      </c>
      <c r="B1172" s="95" t="s">
        <v>2387</v>
      </c>
      <c r="C1172" s="95" t="s">
        <v>42</v>
      </c>
      <c r="D1172" s="95" t="s">
        <v>302</v>
      </c>
      <c r="E1172" s="95"/>
    </row>
    <row r="1173" spans="1:5" x14ac:dyDescent="0.25">
      <c r="A1173" s="95" t="s">
        <v>2388</v>
      </c>
      <c r="B1173" s="95" t="s">
        <v>2389</v>
      </c>
      <c r="C1173" s="95" t="s">
        <v>42</v>
      </c>
      <c r="D1173" s="95" t="s">
        <v>302</v>
      </c>
      <c r="E1173" s="95"/>
    </row>
    <row r="1174" spans="1:5" x14ac:dyDescent="0.25">
      <c r="A1174" s="95" t="s">
        <v>2390</v>
      </c>
      <c r="B1174" s="95" t="s">
        <v>2391</v>
      </c>
      <c r="C1174" s="95" t="s">
        <v>42</v>
      </c>
      <c r="D1174" s="95" t="s">
        <v>302</v>
      </c>
      <c r="E1174" s="95"/>
    </row>
    <row r="1175" spans="1:5" x14ac:dyDescent="0.25">
      <c r="A1175" s="95" t="s">
        <v>2392</v>
      </c>
      <c r="B1175" s="95" t="s">
        <v>2393</v>
      </c>
      <c r="C1175" s="95" t="s">
        <v>42</v>
      </c>
      <c r="D1175" s="95" t="s">
        <v>302</v>
      </c>
      <c r="E1175" s="95"/>
    </row>
    <row r="1176" spans="1:5" x14ac:dyDescent="0.25">
      <c r="A1176" s="95" t="s">
        <v>2394</v>
      </c>
      <c r="B1176" s="95" t="s">
        <v>2395</v>
      </c>
      <c r="C1176" s="95" t="s">
        <v>42</v>
      </c>
      <c r="D1176" s="95" t="s">
        <v>302</v>
      </c>
      <c r="E1176" s="95"/>
    </row>
    <row r="1177" spans="1:5" x14ac:dyDescent="0.25">
      <c r="A1177" s="95" t="s">
        <v>2396</v>
      </c>
      <c r="B1177" s="95" t="s">
        <v>2397</v>
      </c>
      <c r="C1177" s="95" t="s">
        <v>42</v>
      </c>
      <c r="D1177" s="95" t="s">
        <v>302</v>
      </c>
      <c r="E1177" s="95"/>
    </row>
    <row r="1178" spans="1:5" x14ac:dyDescent="0.25">
      <c r="A1178" s="95" t="s">
        <v>2398</v>
      </c>
      <c r="B1178" s="95" t="s">
        <v>2399</v>
      </c>
      <c r="C1178" s="95" t="s">
        <v>42</v>
      </c>
      <c r="D1178" s="95" t="s">
        <v>302</v>
      </c>
      <c r="E1178" s="95"/>
    </row>
    <row r="1179" spans="1:5" x14ac:dyDescent="0.25">
      <c r="A1179" s="95" t="s">
        <v>2400</v>
      </c>
      <c r="B1179" s="95" t="s">
        <v>2401</v>
      </c>
      <c r="C1179" s="95" t="s">
        <v>42</v>
      </c>
      <c r="D1179" s="95" t="s">
        <v>302</v>
      </c>
      <c r="E1179" s="95"/>
    </row>
    <row r="1180" spans="1:5" x14ac:dyDescent="0.25">
      <c r="A1180" s="95" t="s">
        <v>2402</v>
      </c>
      <c r="B1180" s="95" t="s">
        <v>2403</v>
      </c>
      <c r="C1180" s="95" t="s">
        <v>42</v>
      </c>
      <c r="D1180" s="95" t="s">
        <v>302</v>
      </c>
      <c r="E1180" s="95"/>
    </row>
    <row r="1181" spans="1:5" x14ac:dyDescent="0.25">
      <c r="A1181" s="95" t="s">
        <v>2404</v>
      </c>
      <c r="B1181" s="95" t="s">
        <v>2405</v>
      </c>
      <c r="C1181" s="95" t="s">
        <v>42</v>
      </c>
      <c r="D1181" s="95" t="s">
        <v>302</v>
      </c>
      <c r="E1181" s="95"/>
    </row>
    <row r="1182" spans="1:5" x14ac:dyDescent="0.25">
      <c r="A1182" s="95" t="s">
        <v>2406</v>
      </c>
      <c r="B1182" s="95" t="s">
        <v>2407</v>
      </c>
      <c r="C1182" s="95" t="s">
        <v>42</v>
      </c>
      <c r="D1182" s="95" t="s">
        <v>302</v>
      </c>
      <c r="E1182" s="95"/>
    </row>
    <row r="1183" spans="1:5" x14ac:dyDescent="0.25">
      <c r="A1183" s="95" t="s">
        <v>2408</v>
      </c>
      <c r="B1183" s="95" t="s">
        <v>2409</v>
      </c>
      <c r="C1183" s="95" t="s">
        <v>42</v>
      </c>
      <c r="D1183" s="95" t="s">
        <v>302</v>
      </c>
      <c r="E1183" s="95"/>
    </row>
    <row r="1184" spans="1:5" x14ac:dyDescent="0.25">
      <c r="A1184" s="95" t="s">
        <v>2410</v>
      </c>
      <c r="B1184" s="95" t="s">
        <v>2411</v>
      </c>
      <c r="C1184" s="95" t="s">
        <v>42</v>
      </c>
      <c r="D1184" s="95" t="s">
        <v>302</v>
      </c>
      <c r="E1184" s="95"/>
    </row>
    <row r="1185" spans="1:5" x14ac:dyDescent="0.25">
      <c r="A1185" s="95" t="s">
        <v>2412</v>
      </c>
      <c r="B1185" s="95" t="s">
        <v>2413</v>
      </c>
      <c r="C1185" s="95" t="s">
        <v>42</v>
      </c>
      <c r="D1185" s="95" t="s">
        <v>302</v>
      </c>
      <c r="E1185" s="95"/>
    </row>
    <row r="1186" spans="1:5" x14ac:dyDescent="0.25">
      <c r="A1186" s="95" t="s">
        <v>2414</v>
      </c>
      <c r="B1186" s="95" t="s">
        <v>2415</v>
      </c>
      <c r="C1186" s="95" t="s">
        <v>42</v>
      </c>
      <c r="D1186" s="95" t="s">
        <v>302</v>
      </c>
      <c r="E1186" s="95"/>
    </row>
    <row r="1187" spans="1:5" x14ac:dyDescent="0.25">
      <c r="A1187" s="95" t="s">
        <v>2416</v>
      </c>
      <c r="B1187" s="95" t="s">
        <v>2417</v>
      </c>
      <c r="C1187" s="95" t="s">
        <v>42</v>
      </c>
      <c r="D1187" s="95" t="s">
        <v>302</v>
      </c>
      <c r="E1187" s="95"/>
    </row>
    <row r="1188" spans="1:5" x14ac:dyDescent="0.25">
      <c r="A1188" s="95" t="s">
        <v>2418</v>
      </c>
      <c r="B1188" s="95" t="s">
        <v>2419</v>
      </c>
      <c r="C1188" s="95" t="s">
        <v>42</v>
      </c>
      <c r="D1188" s="95" t="s">
        <v>302</v>
      </c>
      <c r="E1188" s="95"/>
    </row>
    <row r="1189" spans="1:5" x14ac:dyDescent="0.25">
      <c r="A1189" s="95" t="s">
        <v>2420</v>
      </c>
      <c r="B1189" s="95" t="s">
        <v>2421</v>
      </c>
      <c r="C1189" s="95" t="s">
        <v>42</v>
      </c>
      <c r="D1189" s="95" t="s">
        <v>302</v>
      </c>
      <c r="E1189" s="95"/>
    </row>
    <row r="1190" spans="1:5" x14ac:dyDescent="0.25">
      <c r="A1190" s="95" t="s">
        <v>2422</v>
      </c>
      <c r="B1190" s="95" t="s">
        <v>2423</v>
      </c>
      <c r="C1190" s="95" t="s">
        <v>42</v>
      </c>
      <c r="D1190" s="95" t="s">
        <v>302</v>
      </c>
      <c r="E1190" s="95"/>
    </row>
    <row r="1191" spans="1:5" x14ac:dyDescent="0.25">
      <c r="A1191" s="95" t="s">
        <v>2424</v>
      </c>
      <c r="B1191" s="95" t="s">
        <v>2425</v>
      </c>
      <c r="C1191" s="95" t="s">
        <v>46</v>
      </c>
      <c r="D1191" s="95" t="s">
        <v>302</v>
      </c>
      <c r="E1191" s="95"/>
    </row>
    <row r="1192" spans="1:5" x14ac:dyDescent="0.25">
      <c r="A1192" s="95" t="s">
        <v>2426</v>
      </c>
      <c r="B1192" s="95" t="s">
        <v>2427</v>
      </c>
      <c r="C1192" s="95" t="s">
        <v>46</v>
      </c>
      <c r="D1192" s="95" t="s">
        <v>302</v>
      </c>
      <c r="E1192" s="95"/>
    </row>
    <row r="1193" spans="1:5" x14ac:dyDescent="0.25">
      <c r="A1193" s="95" t="s">
        <v>2428</v>
      </c>
      <c r="B1193" s="95" t="s">
        <v>2429</v>
      </c>
      <c r="C1193" s="95" t="s">
        <v>46</v>
      </c>
      <c r="D1193" s="95" t="s">
        <v>302</v>
      </c>
      <c r="E1193" s="95"/>
    </row>
    <row r="1194" spans="1:5" x14ac:dyDescent="0.25">
      <c r="A1194" s="95" t="s">
        <v>2430</v>
      </c>
      <c r="B1194" s="95" t="s">
        <v>2431</v>
      </c>
      <c r="C1194" s="95" t="s">
        <v>46</v>
      </c>
      <c r="D1194" s="95" t="s">
        <v>302</v>
      </c>
      <c r="E1194" s="95"/>
    </row>
    <row r="1195" spans="1:5" x14ac:dyDescent="0.25">
      <c r="A1195" s="95" t="s">
        <v>2432</v>
      </c>
      <c r="B1195" s="95" t="s">
        <v>2433</v>
      </c>
      <c r="C1195" s="95" t="s">
        <v>46</v>
      </c>
      <c r="D1195" s="95" t="s">
        <v>302</v>
      </c>
      <c r="E1195" s="95"/>
    </row>
    <row r="1196" spans="1:5" x14ac:dyDescent="0.25">
      <c r="A1196" s="95" t="s">
        <v>2434</v>
      </c>
      <c r="B1196" s="95" t="s">
        <v>2435</v>
      </c>
      <c r="C1196" s="95" t="s">
        <v>46</v>
      </c>
      <c r="D1196" s="95" t="s">
        <v>302</v>
      </c>
      <c r="E1196" s="95"/>
    </row>
    <row r="1197" spans="1:5" x14ac:dyDescent="0.25">
      <c r="A1197" s="95" t="s">
        <v>2436</v>
      </c>
      <c r="B1197" s="95" t="s">
        <v>2437</v>
      </c>
      <c r="C1197" s="95" t="s">
        <v>46</v>
      </c>
      <c r="D1197" s="95" t="s">
        <v>302</v>
      </c>
      <c r="E1197" s="95"/>
    </row>
    <row r="1198" spans="1:5" x14ac:dyDescent="0.25">
      <c r="A1198" s="95" t="s">
        <v>2438</v>
      </c>
      <c r="B1198" s="95" t="s">
        <v>1916</v>
      </c>
      <c r="C1198" s="95" t="s">
        <v>46</v>
      </c>
      <c r="D1198" s="95" t="s">
        <v>302</v>
      </c>
      <c r="E1198" s="95"/>
    </row>
    <row r="1199" spans="1:5" x14ac:dyDescent="0.25">
      <c r="A1199" s="95" t="s">
        <v>2439</v>
      </c>
      <c r="B1199" s="95" t="s">
        <v>2440</v>
      </c>
      <c r="C1199" s="95" t="s">
        <v>46</v>
      </c>
      <c r="D1199" s="95" t="s">
        <v>302</v>
      </c>
      <c r="E1199" s="95"/>
    </row>
    <row r="1200" spans="1:5" x14ac:dyDescent="0.25">
      <c r="A1200" s="95" t="s">
        <v>2441</v>
      </c>
      <c r="B1200" s="95" t="s">
        <v>2442</v>
      </c>
      <c r="C1200" s="95" t="s">
        <v>46</v>
      </c>
      <c r="D1200" s="95" t="s">
        <v>302</v>
      </c>
      <c r="E1200" s="95"/>
    </row>
    <row r="1201" spans="1:5" x14ac:dyDescent="0.25">
      <c r="A1201" s="95" t="s">
        <v>2443</v>
      </c>
      <c r="B1201" s="95" t="s">
        <v>2444</v>
      </c>
      <c r="C1201" s="95" t="s">
        <v>46</v>
      </c>
      <c r="D1201" s="95" t="s">
        <v>302</v>
      </c>
      <c r="E1201" s="95"/>
    </row>
    <row r="1202" spans="1:5" x14ac:dyDescent="0.25">
      <c r="A1202" s="95" t="s">
        <v>2445</v>
      </c>
      <c r="B1202" s="95" t="s">
        <v>2446</v>
      </c>
      <c r="C1202" s="95" t="s">
        <v>42</v>
      </c>
      <c r="D1202" s="95" t="s">
        <v>302</v>
      </c>
      <c r="E1202" s="95"/>
    </row>
    <row r="1203" spans="1:5" x14ac:dyDescent="0.25">
      <c r="A1203" s="95" t="s">
        <v>2447</v>
      </c>
      <c r="B1203" s="95" t="s">
        <v>2448</v>
      </c>
      <c r="C1203" s="95" t="s">
        <v>42</v>
      </c>
      <c r="D1203" s="95" t="s">
        <v>302</v>
      </c>
      <c r="E1203" s="95"/>
    </row>
    <row r="1204" spans="1:5" x14ac:dyDescent="0.25">
      <c r="A1204" s="95" t="s">
        <v>2449</v>
      </c>
      <c r="B1204" s="95" t="s">
        <v>2450</v>
      </c>
      <c r="C1204" s="95" t="s">
        <v>42</v>
      </c>
      <c r="D1204" s="95" t="s">
        <v>302</v>
      </c>
      <c r="E1204" s="95"/>
    </row>
    <row r="1205" spans="1:5" x14ac:dyDescent="0.25">
      <c r="A1205" s="95" t="s">
        <v>2451</v>
      </c>
      <c r="B1205" s="95" t="s">
        <v>2452</v>
      </c>
      <c r="C1205" s="95" t="s">
        <v>37</v>
      </c>
      <c r="D1205" s="95" t="s">
        <v>302</v>
      </c>
      <c r="E1205" s="95"/>
    </row>
    <row r="1206" spans="1:5" x14ac:dyDescent="0.25">
      <c r="A1206" s="95" t="s">
        <v>2453</v>
      </c>
      <c r="B1206" s="95" t="s">
        <v>2454</v>
      </c>
      <c r="C1206" s="95" t="s">
        <v>42</v>
      </c>
      <c r="D1206" s="95" t="s">
        <v>302</v>
      </c>
      <c r="E1206" s="95"/>
    </row>
    <row r="1207" spans="1:5" x14ac:dyDescent="0.25">
      <c r="A1207" s="95" t="s">
        <v>2455</v>
      </c>
      <c r="B1207" s="95" t="s">
        <v>2456</v>
      </c>
      <c r="C1207" s="95" t="s">
        <v>42</v>
      </c>
      <c r="D1207" s="95" t="s">
        <v>302</v>
      </c>
      <c r="E1207" s="95"/>
    </row>
    <row r="1208" spans="1:5" x14ac:dyDescent="0.25">
      <c r="A1208" s="95" t="s">
        <v>2457</v>
      </c>
      <c r="B1208" s="95" t="s">
        <v>2458</v>
      </c>
      <c r="C1208" s="95" t="s">
        <v>42</v>
      </c>
      <c r="D1208" s="95" t="s">
        <v>302</v>
      </c>
      <c r="E1208" s="95"/>
    </row>
    <row r="1209" spans="1:5" x14ac:dyDescent="0.25">
      <c r="A1209" s="95" t="s">
        <v>2459</v>
      </c>
      <c r="B1209" s="95" t="s">
        <v>2460</v>
      </c>
      <c r="C1209" s="95" t="s">
        <v>37</v>
      </c>
      <c r="D1209" s="95" t="s">
        <v>302</v>
      </c>
      <c r="E1209" s="95"/>
    </row>
    <row r="1210" spans="1:5" x14ac:dyDescent="0.25">
      <c r="A1210" s="95" t="s">
        <v>2461</v>
      </c>
      <c r="B1210" s="95" t="s">
        <v>2462</v>
      </c>
      <c r="C1210" s="95" t="s">
        <v>42</v>
      </c>
      <c r="D1210" s="95" t="s">
        <v>302</v>
      </c>
      <c r="E1210" s="95"/>
    </row>
    <row r="1211" spans="1:5" x14ac:dyDescent="0.25">
      <c r="A1211" s="95" t="s">
        <v>2463</v>
      </c>
      <c r="B1211" s="95" t="s">
        <v>2464</v>
      </c>
      <c r="C1211" s="95" t="s">
        <v>37</v>
      </c>
      <c r="D1211" s="95" t="s">
        <v>302</v>
      </c>
      <c r="E1211" s="95"/>
    </row>
    <row r="1212" spans="1:5" x14ac:dyDescent="0.25">
      <c r="A1212" s="95" t="s">
        <v>2465</v>
      </c>
      <c r="B1212" s="95" t="s">
        <v>2466</v>
      </c>
      <c r="C1212" s="95" t="s">
        <v>42</v>
      </c>
      <c r="D1212" s="95" t="s">
        <v>302</v>
      </c>
      <c r="E1212" s="95"/>
    </row>
    <row r="1213" spans="1:5" x14ac:dyDescent="0.25">
      <c r="A1213" s="95" t="s">
        <v>2467</v>
      </c>
      <c r="B1213" s="95" t="s">
        <v>2466</v>
      </c>
      <c r="C1213" s="95" t="s">
        <v>37</v>
      </c>
      <c r="D1213" s="95" t="s">
        <v>302</v>
      </c>
      <c r="E1213" s="95"/>
    </row>
    <row r="1214" spans="1:5" x14ac:dyDescent="0.25">
      <c r="A1214" s="95" t="s">
        <v>2468</v>
      </c>
      <c r="B1214" s="95" t="s">
        <v>2469</v>
      </c>
      <c r="C1214" s="95" t="s">
        <v>46</v>
      </c>
      <c r="D1214" s="95" t="s">
        <v>302</v>
      </c>
      <c r="E1214" s="95"/>
    </row>
    <row r="1215" spans="1:5" x14ac:dyDescent="0.25">
      <c r="A1215" s="95" t="s">
        <v>2470</v>
      </c>
      <c r="B1215" s="95" t="s">
        <v>2471</v>
      </c>
      <c r="C1215" s="95" t="s">
        <v>42</v>
      </c>
      <c r="D1215" s="95" t="s">
        <v>302</v>
      </c>
      <c r="E1215" s="95"/>
    </row>
    <row r="1216" spans="1:5" x14ac:dyDescent="0.25">
      <c r="A1216" s="95" t="s">
        <v>2472</v>
      </c>
      <c r="B1216" s="95" t="s">
        <v>2473</v>
      </c>
      <c r="C1216" s="95" t="s">
        <v>46</v>
      </c>
      <c r="D1216" s="95" t="s">
        <v>302</v>
      </c>
      <c r="E1216" s="95"/>
    </row>
    <row r="1217" spans="1:5" x14ac:dyDescent="0.25">
      <c r="A1217" s="95" t="s">
        <v>2474</v>
      </c>
      <c r="B1217" s="95" t="s">
        <v>2475</v>
      </c>
      <c r="C1217" s="95" t="s">
        <v>42</v>
      </c>
      <c r="D1217" s="95" t="s">
        <v>302</v>
      </c>
      <c r="E1217" s="95"/>
    </row>
    <row r="1218" spans="1:5" x14ac:dyDescent="0.25">
      <c r="A1218" s="95" t="s">
        <v>2476</v>
      </c>
      <c r="B1218" s="95" t="s">
        <v>2477</v>
      </c>
      <c r="C1218" s="95" t="s">
        <v>42</v>
      </c>
      <c r="D1218" s="95" t="s">
        <v>302</v>
      </c>
      <c r="E1218" s="95"/>
    </row>
    <row r="1219" spans="1:5" x14ac:dyDescent="0.25">
      <c r="A1219" s="95" t="s">
        <v>2478</v>
      </c>
      <c r="B1219" s="95" t="s">
        <v>2479</v>
      </c>
      <c r="C1219" s="95" t="s">
        <v>42</v>
      </c>
      <c r="D1219" s="95" t="s">
        <v>302</v>
      </c>
      <c r="E1219" s="95"/>
    </row>
    <row r="1220" spans="1:5" x14ac:dyDescent="0.25">
      <c r="A1220" s="95" t="s">
        <v>2480</v>
      </c>
      <c r="B1220" s="95" t="s">
        <v>2481</v>
      </c>
      <c r="C1220" s="95" t="s">
        <v>42</v>
      </c>
      <c r="D1220" s="95" t="s">
        <v>302</v>
      </c>
      <c r="E1220" s="95"/>
    </row>
    <row r="1221" spans="1:5" x14ac:dyDescent="0.25">
      <c r="A1221" s="95" t="s">
        <v>2482</v>
      </c>
      <c r="B1221" s="95" t="s">
        <v>2483</v>
      </c>
      <c r="C1221" s="95" t="s">
        <v>42</v>
      </c>
      <c r="D1221" s="95" t="s">
        <v>302</v>
      </c>
      <c r="E1221" s="95"/>
    </row>
    <row r="1222" spans="1:5" x14ac:dyDescent="0.25">
      <c r="A1222" s="95" t="s">
        <v>2484</v>
      </c>
      <c r="B1222" s="95" t="s">
        <v>2485</v>
      </c>
      <c r="C1222" s="95" t="s">
        <v>42</v>
      </c>
      <c r="D1222" s="95" t="s">
        <v>302</v>
      </c>
      <c r="E1222" s="95"/>
    </row>
    <row r="1223" spans="1:5" x14ac:dyDescent="0.25">
      <c r="A1223" s="95" t="s">
        <v>2486</v>
      </c>
      <c r="B1223" s="95" t="s">
        <v>2487</v>
      </c>
      <c r="C1223" s="95" t="s">
        <v>42</v>
      </c>
      <c r="D1223" s="95" t="s">
        <v>302</v>
      </c>
      <c r="E1223" s="95"/>
    </row>
    <row r="1224" spans="1:5" x14ac:dyDescent="0.25">
      <c r="A1224" s="95" t="s">
        <v>2488</v>
      </c>
      <c r="B1224" s="95" t="s">
        <v>2489</v>
      </c>
      <c r="C1224" s="95" t="s">
        <v>42</v>
      </c>
      <c r="D1224" s="95" t="s">
        <v>302</v>
      </c>
      <c r="E1224" s="95"/>
    </row>
    <row r="1225" spans="1:5" x14ac:dyDescent="0.25">
      <c r="A1225" s="95" t="s">
        <v>2490</v>
      </c>
      <c r="B1225" s="95" t="s">
        <v>2491</v>
      </c>
      <c r="C1225" s="95" t="s">
        <v>42</v>
      </c>
      <c r="D1225" s="95" t="s">
        <v>302</v>
      </c>
      <c r="E1225" s="95"/>
    </row>
    <row r="1226" spans="1:5" x14ac:dyDescent="0.25">
      <c r="A1226" s="95" t="s">
        <v>2492</v>
      </c>
      <c r="B1226" s="95" t="s">
        <v>2493</v>
      </c>
      <c r="C1226" s="95" t="s">
        <v>42</v>
      </c>
      <c r="D1226" s="95" t="s">
        <v>302</v>
      </c>
      <c r="E1226" s="95"/>
    </row>
    <row r="1227" spans="1:5" x14ac:dyDescent="0.25">
      <c r="A1227" s="95" t="s">
        <v>2494</v>
      </c>
      <c r="B1227" s="95" t="s">
        <v>2495</v>
      </c>
      <c r="C1227" s="95" t="s">
        <v>42</v>
      </c>
      <c r="D1227" s="95" t="s">
        <v>302</v>
      </c>
      <c r="E1227" s="95"/>
    </row>
    <row r="1228" spans="1:5" x14ac:dyDescent="0.25">
      <c r="A1228" s="95" t="s">
        <v>2496</v>
      </c>
      <c r="B1228" s="95" t="s">
        <v>2497</v>
      </c>
      <c r="C1228" s="95" t="s">
        <v>42</v>
      </c>
      <c r="D1228" s="95" t="s">
        <v>301</v>
      </c>
      <c r="E1228" s="95"/>
    </row>
    <row r="1229" spans="1:5" x14ac:dyDescent="0.25">
      <c r="A1229" s="95" t="s">
        <v>2498</v>
      </c>
      <c r="B1229" s="95" t="s">
        <v>2497</v>
      </c>
      <c r="C1229" s="95" t="s">
        <v>42</v>
      </c>
      <c r="D1229" s="95" t="s">
        <v>301</v>
      </c>
      <c r="E1229" s="95"/>
    </row>
    <row r="1230" spans="1:5" x14ac:dyDescent="0.25">
      <c r="A1230" s="95" t="s">
        <v>2499</v>
      </c>
      <c r="B1230" s="95" t="s">
        <v>2497</v>
      </c>
      <c r="C1230" s="95" t="s">
        <v>42</v>
      </c>
      <c r="D1230" s="95" t="s">
        <v>301</v>
      </c>
      <c r="E1230" s="95"/>
    </row>
    <row r="1231" spans="1:5" x14ac:dyDescent="0.25">
      <c r="A1231" s="95" t="s">
        <v>2500</v>
      </c>
      <c r="B1231" s="95" t="s">
        <v>2497</v>
      </c>
      <c r="C1231" s="95" t="s">
        <v>37</v>
      </c>
      <c r="D1231" s="95" t="s">
        <v>301</v>
      </c>
      <c r="E1231" s="95"/>
    </row>
    <row r="1232" spans="1:5" x14ac:dyDescent="0.25">
      <c r="A1232" s="95" t="s">
        <v>2501</v>
      </c>
      <c r="B1232" s="95" t="s">
        <v>2502</v>
      </c>
      <c r="C1232" s="95" t="s">
        <v>42</v>
      </c>
      <c r="D1232" s="95" t="s">
        <v>302</v>
      </c>
      <c r="E1232" s="95"/>
    </row>
    <row r="1233" spans="1:5" x14ac:dyDescent="0.25">
      <c r="A1233" s="95" t="s">
        <v>2503</v>
      </c>
      <c r="B1233" s="95" t="s">
        <v>2504</v>
      </c>
      <c r="C1233" s="95" t="s">
        <v>46</v>
      </c>
      <c r="D1233" s="95" t="s">
        <v>301</v>
      </c>
      <c r="E1233" s="95"/>
    </row>
    <row r="1234" spans="1:5" x14ac:dyDescent="0.25">
      <c r="A1234" s="95" t="s">
        <v>2505</v>
      </c>
      <c r="B1234" s="95" t="s">
        <v>2506</v>
      </c>
      <c r="C1234" s="95" t="s">
        <v>42</v>
      </c>
      <c r="D1234" s="95" t="s">
        <v>302</v>
      </c>
      <c r="E1234" s="95"/>
    </row>
    <row r="1235" spans="1:5" x14ac:dyDescent="0.25">
      <c r="A1235" s="95" t="s">
        <v>2507</v>
      </c>
      <c r="B1235" s="95" t="s">
        <v>2508</v>
      </c>
      <c r="C1235" s="95" t="s">
        <v>42</v>
      </c>
      <c r="D1235" s="95" t="s">
        <v>302</v>
      </c>
      <c r="E1235" s="95"/>
    </row>
    <row r="1236" spans="1:5" x14ac:dyDescent="0.25">
      <c r="A1236" s="95" t="s">
        <v>2509</v>
      </c>
      <c r="B1236" s="95" t="s">
        <v>2510</v>
      </c>
      <c r="C1236" s="95" t="s">
        <v>42</v>
      </c>
      <c r="D1236" s="95" t="s">
        <v>302</v>
      </c>
      <c r="E1236" s="95"/>
    </row>
    <row r="1237" spans="1:5" x14ac:dyDescent="0.25">
      <c r="A1237" s="95" t="s">
        <v>2511</v>
      </c>
      <c r="B1237" s="95" t="s">
        <v>2512</v>
      </c>
      <c r="C1237" s="95" t="s">
        <v>42</v>
      </c>
      <c r="D1237" s="95" t="s">
        <v>302</v>
      </c>
      <c r="E1237" s="95"/>
    </row>
    <row r="1238" spans="1:5" x14ac:dyDescent="0.25">
      <c r="A1238" s="95" t="s">
        <v>2513</v>
      </c>
      <c r="B1238" s="95" t="s">
        <v>2514</v>
      </c>
      <c r="C1238" s="95" t="s">
        <v>42</v>
      </c>
      <c r="D1238" s="95" t="s">
        <v>302</v>
      </c>
      <c r="E1238" s="95"/>
    </row>
    <row r="1239" spans="1:5" x14ac:dyDescent="0.25">
      <c r="A1239" s="95" t="s">
        <v>2515</v>
      </c>
      <c r="B1239" s="95" t="s">
        <v>2516</v>
      </c>
      <c r="C1239" s="95" t="s">
        <v>42</v>
      </c>
      <c r="D1239" s="95" t="s">
        <v>302</v>
      </c>
      <c r="E1239" s="95"/>
    </row>
    <row r="1240" spans="1:5" x14ac:dyDescent="0.25">
      <c r="A1240" s="95" t="s">
        <v>2517</v>
      </c>
      <c r="B1240" s="95" t="s">
        <v>2518</v>
      </c>
      <c r="C1240" s="95" t="s">
        <v>42</v>
      </c>
      <c r="D1240" s="95" t="s">
        <v>302</v>
      </c>
      <c r="E1240" s="95"/>
    </row>
    <row r="1241" spans="1:5" x14ac:dyDescent="0.25">
      <c r="A1241" s="95" t="s">
        <v>2519</v>
      </c>
      <c r="B1241" s="95" t="s">
        <v>2520</v>
      </c>
      <c r="C1241" s="95" t="s">
        <v>42</v>
      </c>
      <c r="D1241" s="95" t="s">
        <v>302</v>
      </c>
      <c r="E1241" s="95"/>
    </row>
    <row r="1242" spans="1:5" x14ac:dyDescent="0.25">
      <c r="A1242" s="95" t="s">
        <v>2521</v>
      </c>
      <c r="B1242" s="95" t="s">
        <v>2522</v>
      </c>
      <c r="C1242" s="95" t="s">
        <v>42</v>
      </c>
      <c r="D1242" s="95" t="s">
        <v>302</v>
      </c>
      <c r="E1242" s="95"/>
    </row>
    <row r="1243" spans="1:5" x14ac:dyDescent="0.25">
      <c r="A1243" s="95" t="s">
        <v>2523</v>
      </c>
      <c r="B1243" s="95" t="s">
        <v>2524</v>
      </c>
      <c r="C1243" s="95" t="s">
        <v>42</v>
      </c>
      <c r="D1243" s="95" t="s">
        <v>302</v>
      </c>
      <c r="E1243" s="95"/>
    </row>
    <row r="1244" spans="1:5" x14ac:dyDescent="0.25">
      <c r="A1244" s="95" t="s">
        <v>2525</v>
      </c>
      <c r="B1244" s="95" t="s">
        <v>2526</v>
      </c>
      <c r="C1244" s="95" t="s">
        <v>42</v>
      </c>
      <c r="D1244" s="95" t="s">
        <v>302</v>
      </c>
      <c r="E1244" s="95"/>
    </row>
    <row r="1245" spans="1:5" x14ac:dyDescent="0.25">
      <c r="A1245" s="95" t="s">
        <v>2527</v>
      </c>
      <c r="B1245" s="95" t="s">
        <v>2528</v>
      </c>
      <c r="C1245" s="95" t="s">
        <v>42</v>
      </c>
      <c r="D1245" s="95" t="s">
        <v>302</v>
      </c>
      <c r="E1245" s="95"/>
    </row>
    <row r="1246" spans="1:5" x14ac:dyDescent="0.25">
      <c r="A1246" s="95" t="s">
        <v>2529</v>
      </c>
      <c r="B1246" s="95" t="s">
        <v>2530</v>
      </c>
      <c r="C1246" s="95" t="s">
        <v>42</v>
      </c>
      <c r="D1246" s="95" t="s">
        <v>302</v>
      </c>
      <c r="E1246" s="95"/>
    </row>
    <row r="1247" spans="1:5" x14ac:dyDescent="0.25">
      <c r="A1247" s="95" t="s">
        <v>2531</v>
      </c>
      <c r="B1247" s="95" t="s">
        <v>2532</v>
      </c>
      <c r="C1247" s="95" t="s">
        <v>46</v>
      </c>
      <c r="D1247" s="95" t="s">
        <v>302</v>
      </c>
      <c r="E1247" s="95"/>
    </row>
    <row r="1248" spans="1:5" x14ac:dyDescent="0.25">
      <c r="A1248" s="95" t="s">
        <v>2533</v>
      </c>
      <c r="B1248" s="95" t="s">
        <v>2534</v>
      </c>
      <c r="C1248" s="95" t="s">
        <v>42</v>
      </c>
      <c r="D1248" s="95" t="s">
        <v>302</v>
      </c>
      <c r="E1248" s="95"/>
    </row>
    <row r="1249" spans="1:5" x14ac:dyDescent="0.25">
      <c r="A1249" s="95" t="s">
        <v>2535</v>
      </c>
      <c r="B1249" s="95" t="s">
        <v>2536</v>
      </c>
      <c r="C1249" s="95" t="s">
        <v>42</v>
      </c>
      <c r="D1249" s="95" t="s">
        <v>302</v>
      </c>
      <c r="E1249" s="95"/>
    </row>
    <row r="1250" spans="1:5" x14ac:dyDescent="0.25">
      <c r="A1250" s="95" t="s">
        <v>2537</v>
      </c>
      <c r="B1250" s="95" t="s">
        <v>2538</v>
      </c>
      <c r="C1250" s="95" t="s">
        <v>42</v>
      </c>
      <c r="D1250" s="95" t="s">
        <v>302</v>
      </c>
      <c r="E1250" s="95"/>
    </row>
    <row r="1251" spans="1:5" x14ac:dyDescent="0.25">
      <c r="A1251" s="95" t="s">
        <v>2539</v>
      </c>
      <c r="B1251" s="95" t="s">
        <v>2540</v>
      </c>
      <c r="C1251" s="95" t="s">
        <v>42</v>
      </c>
      <c r="D1251" s="95" t="s">
        <v>302</v>
      </c>
      <c r="E1251" s="95"/>
    </row>
    <row r="1252" spans="1:5" x14ac:dyDescent="0.25">
      <c r="A1252" s="95" t="s">
        <v>2541</v>
      </c>
      <c r="B1252" s="95" t="s">
        <v>2542</v>
      </c>
      <c r="C1252" s="95" t="s">
        <v>42</v>
      </c>
      <c r="D1252" s="95" t="s">
        <v>302</v>
      </c>
      <c r="E1252" s="95"/>
    </row>
    <row r="1253" spans="1:5" x14ac:dyDescent="0.25">
      <c r="A1253" s="95" t="s">
        <v>2543</v>
      </c>
      <c r="B1253" s="95" t="s">
        <v>2544</v>
      </c>
      <c r="C1253" s="95" t="s">
        <v>221</v>
      </c>
      <c r="D1253" s="95" t="s">
        <v>301</v>
      </c>
      <c r="E1253" s="95"/>
    </row>
    <row r="1254" spans="1:5" x14ac:dyDescent="0.25">
      <c r="A1254" s="95" t="s">
        <v>2545</v>
      </c>
      <c r="B1254" s="95" t="s">
        <v>2546</v>
      </c>
      <c r="C1254" s="95" t="s">
        <v>42</v>
      </c>
      <c r="D1254" s="95" t="s">
        <v>301</v>
      </c>
      <c r="E1254" s="95"/>
    </row>
    <row r="1255" spans="1:5" x14ac:dyDescent="0.25">
      <c r="A1255" s="95" t="s">
        <v>2547</v>
      </c>
      <c r="B1255" s="95" t="s">
        <v>2548</v>
      </c>
      <c r="C1255" s="95" t="s">
        <v>42</v>
      </c>
      <c r="D1255" s="95" t="s">
        <v>301</v>
      </c>
      <c r="E1255" s="95"/>
    </row>
    <row r="1256" spans="1:5" x14ac:dyDescent="0.25">
      <c r="A1256" s="95" t="s">
        <v>2549</v>
      </c>
      <c r="B1256" s="95" t="s">
        <v>2550</v>
      </c>
      <c r="C1256" s="95" t="s">
        <v>42</v>
      </c>
      <c r="D1256" s="95" t="s">
        <v>301</v>
      </c>
      <c r="E1256" s="95"/>
    </row>
    <row r="1257" spans="1:5" x14ac:dyDescent="0.25">
      <c r="A1257" s="95" t="s">
        <v>2551</v>
      </c>
      <c r="B1257" s="95" t="s">
        <v>2409</v>
      </c>
      <c r="C1257" s="95" t="s">
        <v>42</v>
      </c>
      <c r="D1257" s="95" t="s">
        <v>302</v>
      </c>
      <c r="E1257" s="95"/>
    </row>
    <row r="1258" spans="1:5" x14ac:dyDescent="0.25">
      <c r="A1258" s="95" t="s">
        <v>2552</v>
      </c>
      <c r="B1258" s="95" t="s">
        <v>2411</v>
      </c>
      <c r="C1258" s="95" t="s">
        <v>42</v>
      </c>
      <c r="D1258" s="95" t="s">
        <v>302</v>
      </c>
      <c r="E1258" s="95"/>
    </row>
    <row r="1259" spans="1:5" x14ac:dyDescent="0.25">
      <c r="A1259" s="95" t="s">
        <v>2553</v>
      </c>
      <c r="B1259" s="95" t="s">
        <v>2554</v>
      </c>
      <c r="C1259" s="95" t="s">
        <v>42</v>
      </c>
      <c r="D1259" s="95" t="s">
        <v>302</v>
      </c>
      <c r="E1259" s="95"/>
    </row>
    <row r="1260" spans="1:5" x14ac:dyDescent="0.25">
      <c r="A1260" s="95" t="s">
        <v>2555</v>
      </c>
      <c r="B1260" s="95" t="s">
        <v>2413</v>
      </c>
      <c r="C1260" s="95" t="s">
        <v>42</v>
      </c>
      <c r="D1260" s="95" t="s">
        <v>302</v>
      </c>
      <c r="E1260" s="95"/>
    </row>
    <row r="1261" spans="1:5" x14ac:dyDescent="0.25">
      <c r="A1261" s="95" t="s">
        <v>2556</v>
      </c>
      <c r="B1261" s="95" t="s">
        <v>2415</v>
      </c>
      <c r="C1261" s="95" t="s">
        <v>42</v>
      </c>
      <c r="D1261" s="95" t="s">
        <v>302</v>
      </c>
      <c r="E1261" s="95"/>
    </row>
    <row r="1262" spans="1:5" x14ac:dyDescent="0.25">
      <c r="A1262" s="95" t="s">
        <v>2557</v>
      </c>
      <c r="B1262" s="95" t="s">
        <v>2417</v>
      </c>
      <c r="C1262" s="95" t="s">
        <v>42</v>
      </c>
      <c r="D1262" s="95" t="s">
        <v>302</v>
      </c>
      <c r="E1262" s="95"/>
    </row>
    <row r="1263" spans="1:5" x14ac:dyDescent="0.25">
      <c r="A1263" s="95" t="s">
        <v>2558</v>
      </c>
      <c r="B1263" s="95" t="s">
        <v>2419</v>
      </c>
      <c r="C1263" s="95" t="s">
        <v>42</v>
      </c>
      <c r="D1263" s="95" t="s">
        <v>302</v>
      </c>
      <c r="E1263" s="95"/>
    </row>
    <row r="1264" spans="1:5" x14ac:dyDescent="0.25">
      <c r="A1264" s="95" t="s">
        <v>2559</v>
      </c>
      <c r="B1264" s="95" t="s">
        <v>2421</v>
      </c>
      <c r="C1264" s="95" t="s">
        <v>42</v>
      </c>
      <c r="D1264" s="95" t="s">
        <v>302</v>
      </c>
      <c r="E1264" s="95"/>
    </row>
    <row r="1265" spans="1:5" x14ac:dyDescent="0.25">
      <c r="A1265" s="95" t="s">
        <v>2560</v>
      </c>
      <c r="B1265" s="95" t="s">
        <v>2423</v>
      </c>
      <c r="C1265" s="95" t="s">
        <v>42</v>
      </c>
      <c r="D1265" s="95" t="s">
        <v>302</v>
      </c>
      <c r="E1265" s="95"/>
    </row>
    <row r="1266" spans="1:5" x14ac:dyDescent="0.25">
      <c r="A1266" s="95" t="s">
        <v>2561</v>
      </c>
      <c r="B1266" s="95" t="s">
        <v>2562</v>
      </c>
      <c r="C1266" s="95" t="s">
        <v>42</v>
      </c>
      <c r="D1266" s="95" t="s">
        <v>302</v>
      </c>
      <c r="E1266" s="95"/>
    </row>
    <row r="1267" spans="1:5" x14ac:dyDescent="0.25">
      <c r="A1267" s="95" t="s">
        <v>2563</v>
      </c>
      <c r="B1267" s="95" t="s">
        <v>2425</v>
      </c>
      <c r="C1267" s="95" t="s">
        <v>46</v>
      </c>
      <c r="D1267" s="95" t="s">
        <v>302</v>
      </c>
      <c r="E1267" s="95"/>
    </row>
    <row r="1268" spans="1:5" x14ac:dyDescent="0.25">
      <c r="A1268" s="95" t="s">
        <v>2564</v>
      </c>
      <c r="B1268" s="95" t="s">
        <v>2427</v>
      </c>
      <c r="C1268" s="95" t="s">
        <v>46</v>
      </c>
      <c r="D1268" s="95" t="s">
        <v>302</v>
      </c>
      <c r="E1268" s="95"/>
    </row>
    <row r="1269" spans="1:5" x14ac:dyDescent="0.25">
      <c r="A1269" s="95" t="s">
        <v>2565</v>
      </c>
      <c r="B1269" s="95" t="s">
        <v>2429</v>
      </c>
      <c r="C1269" s="95" t="s">
        <v>46</v>
      </c>
      <c r="D1269" s="95" t="s">
        <v>302</v>
      </c>
      <c r="E1269" s="95"/>
    </row>
    <row r="1270" spans="1:5" x14ac:dyDescent="0.25">
      <c r="A1270" s="95" t="s">
        <v>2566</v>
      </c>
      <c r="B1270" s="95" t="s">
        <v>2431</v>
      </c>
      <c r="C1270" s="95" t="s">
        <v>46</v>
      </c>
      <c r="D1270" s="95" t="s">
        <v>302</v>
      </c>
      <c r="E1270" s="95"/>
    </row>
    <row r="1271" spans="1:5" x14ac:dyDescent="0.25">
      <c r="A1271" s="95" t="s">
        <v>2567</v>
      </c>
      <c r="B1271" s="95" t="s">
        <v>2433</v>
      </c>
      <c r="C1271" s="95" t="s">
        <v>46</v>
      </c>
      <c r="D1271" s="95" t="s">
        <v>302</v>
      </c>
      <c r="E1271" s="95"/>
    </row>
    <row r="1272" spans="1:5" x14ac:dyDescent="0.25">
      <c r="A1272" s="95" t="s">
        <v>2568</v>
      </c>
      <c r="B1272" s="95" t="s">
        <v>2435</v>
      </c>
      <c r="C1272" s="95" t="s">
        <v>46</v>
      </c>
      <c r="D1272" s="95" t="s">
        <v>302</v>
      </c>
      <c r="E1272" s="95"/>
    </row>
    <row r="1273" spans="1:5" x14ac:dyDescent="0.25">
      <c r="A1273" s="95" t="s">
        <v>2569</v>
      </c>
      <c r="B1273" s="95" t="s">
        <v>2437</v>
      </c>
      <c r="C1273" s="95" t="s">
        <v>46</v>
      </c>
      <c r="D1273" s="95" t="s">
        <v>302</v>
      </c>
      <c r="E1273" s="95"/>
    </row>
    <row r="1274" spans="1:5" x14ac:dyDescent="0.25">
      <c r="A1274" s="95" t="s">
        <v>2570</v>
      </c>
      <c r="B1274" s="95" t="s">
        <v>2571</v>
      </c>
      <c r="C1274" s="95" t="s">
        <v>46</v>
      </c>
      <c r="D1274" s="95" t="s">
        <v>302</v>
      </c>
      <c r="E1274" s="95"/>
    </row>
    <row r="1275" spans="1:5" x14ac:dyDescent="0.25">
      <c r="A1275" s="95" t="s">
        <v>2572</v>
      </c>
      <c r="B1275" s="95" t="s">
        <v>2477</v>
      </c>
      <c r="C1275" s="95" t="s">
        <v>42</v>
      </c>
      <c r="D1275" s="95" t="s">
        <v>302</v>
      </c>
      <c r="E1275" s="95"/>
    </row>
    <row r="1276" spans="1:5" x14ac:dyDescent="0.25">
      <c r="A1276" s="95" t="s">
        <v>2573</v>
      </c>
      <c r="B1276" s="95" t="s">
        <v>2574</v>
      </c>
      <c r="C1276" s="95" t="s">
        <v>42</v>
      </c>
      <c r="D1276" s="95" t="s">
        <v>302</v>
      </c>
      <c r="E1276" s="95"/>
    </row>
    <row r="1277" spans="1:5" x14ac:dyDescent="0.25">
      <c r="A1277" s="95" t="s">
        <v>2575</v>
      </c>
      <c r="B1277" s="95" t="s">
        <v>2576</v>
      </c>
      <c r="C1277" s="95" t="s">
        <v>42</v>
      </c>
      <c r="D1277" s="95" t="s">
        <v>302</v>
      </c>
      <c r="E1277" s="95"/>
    </row>
    <row r="1278" spans="1:5" x14ac:dyDescent="0.25">
      <c r="A1278" s="95" t="s">
        <v>2577</v>
      </c>
      <c r="B1278" s="95" t="s">
        <v>2578</v>
      </c>
      <c r="C1278" s="95" t="s">
        <v>42</v>
      </c>
      <c r="D1278" s="95" t="s">
        <v>302</v>
      </c>
      <c r="E1278" s="95"/>
    </row>
    <row r="1279" spans="1:5" x14ac:dyDescent="0.25">
      <c r="A1279" s="95" t="s">
        <v>2579</v>
      </c>
      <c r="B1279" s="95" t="s">
        <v>2580</v>
      </c>
      <c r="C1279" s="95" t="s">
        <v>42</v>
      </c>
      <c r="D1279" s="95" t="s">
        <v>302</v>
      </c>
      <c r="E1279" s="95"/>
    </row>
    <row r="1280" spans="1:5" x14ac:dyDescent="0.25">
      <c r="A1280" s="95" t="s">
        <v>2581</v>
      </c>
      <c r="B1280" s="95" t="s">
        <v>2582</v>
      </c>
      <c r="C1280" s="95" t="s">
        <v>46</v>
      </c>
      <c r="D1280" s="95" t="s">
        <v>302</v>
      </c>
      <c r="E1280" s="95"/>
    </row>
    <row r="1281" spans="1:5" x14ac:dyDescent="0.25">
      <c r="A1281" s="95" t="s">
        <v>2583</v>
      </c>
      <c r="B1281" s="95" t="s">
        <v>2584</v>
      </c>
      <c r="C1281" s="95" t="s">
        <v>46</v>
      </c>
      <c r="D1281" s="95" t="s">
        <v>302</v>
      </c>
      <c r="E1281" s="95"/>
    </row>
    <row r="1282" spans="1:5" x14ac:dyDescent="0.25">
      <c r="A1282" s="95" t="s">
        <v>2585</v>
      </c>
      <c r="B1282" s="95" t="s">
        <v>2586</v>
      </c>
      <c r="C1282" s="95" t="s">
        <v>37</v>
      </c>
      <c r="D1282" s="95" t="s">
        <v>302</v>
      </c>
      <c r="E1282" s="95"/>
    </row>
    <row r="1283" spans="1:5" x14ac:dyDescent="0.25">
      <c r="A1283" s="95" t="s">
        <v>2587</v>
      </c>
      <c r="B1283" s="95" t="s">
        <v>2586</v>
      </c>
      <c r="C1283" s="95" t="s">
        <v>90</v>
      </c>
      <c r="D1283" s="95" t="s">
        <v>302</v>
      </c>
      <c r="E1283" s="95"/>
    </row>
    <row r="1284" spans="1:5" x14ac:dyDescent="0.25">
      <c r="A1284" s="95" t="s">
        <v>2588</v>
      </c>
      <c r="B1284" s="95" t="s">
        <v>1946</v>
      </c>
      <c r="C1284" s="95" t="s">
        <v>37</v>
      </c>
      <c r="D1284" s="95" t="s">
        <v>302</v>
      </c>
      <c r="E1284" s="95"/>
    </row>
    <row r="1285" spans="1:5" x14ac:dyDescent="0.25">
      <c r="A1285" s="95" t="s">
        <v>2589</v>
      </c>
      <c r="B1285" s="95" t="s">
        <v>2590</v>
      </c>
      <c r="C1285" s="95" t="s">
        <v>46</v>
      </c>
      <c r="D1285" s="95" t="s">
        <v>302</v>
      </c>
      <c r="E1285" s="95"/>
    </row>
    <row r="1286" spans="1:5" x14ac:dyDescent="0.25">
      <c r="A1286" s="95" t="s">
        <v>2591</v>
      </c>
      <c r="B1286" s="95" t="s">
        <v>2592</v>
      </c>
      <c r="C1286" s="95" t="s">
        <v>90</v>
      </c>
      <c r="D1286" s="95" t="s">
        <v>302</v>
      </c>
      <c r="E1286" s="95"/>
    </row>
    <row r="1287" spans="1:5" x14ac:dyDescent="0.25">
      <c r="A1287" s="95" t="s">
        <v>2593</v>
      </c>
      <c r="B1287" s="95" t="s">
        <v>2594</v>
      </c>
      <c r="C1287" s="95" t="s">
        <v>37</v>
      </c>
      <c r="D1287" s="95" t="s">
        <v>302</v>
      </c>
      <c r="E1287" s="95"/>
    </row>
    <row r="1288" spans="1:5" x14ac:dyDescent="0.25">
      <c r="A1288" s="95" t="s">
        <v>2595</v>
      </c>
      <c r="B1288" s="95" t="s">
        <v>2596</v>
      </c>
      <c r="C1288" s="95" t="s">
        <v>221</v>
      </c>
      <c r="D1288" s="95" t="s">
        <v>302</v>
      </c>
      <c r="E1288" s="95"/>
    </row>
    <row r="1289" spans="1:5" x14ac:dyDescent="0.25">
      <c r="A1289" s="95" t="s">
        <v>2597</v>
      </c>
      <c r="B1289" s="95" t="s">
        <v>2598</v>
      </c>
      <c r="C1289" s="95" t="s">
        <v>46</v>
      </c>
      <c r="D1289" s="95" t="s">
        <v>302</v>
      </c>
      <c r="E1289" s="95"/>
    </row>
    <row r="1290" spans="1:5" x14ac:dyDescent="0.25">
      <c r="A1290" s="95" t="s">
        <v>2599</v>
      </c>
      <c r="B1290" s="95" t="s">
        <v>2464</v>
      </c>
      <c r="C1290" s="95" t="s">
        <v>90</v>
      </c>
      <c r="D1290" s="95" t="s">
        <v>302</v>
      </c>
      <c r="E1290" s="95"/>
    </row>
    <row r="1291" spans="1:5" x14ac:dyDescent="0.25">
      <c r="A1291" s="95" t="s">
        <v>2600</v>
      </c>
      <c r="B1291" s="95" t="s">
        <v>2601</v>
      </c>
      <c r="C1291" s="95" t="s">
        <v>42</v>
      </c>
      <c r="D1291" s="95" t="s">
        <v>302</v>
      </c>
      <c r="E1291" s="95"/>
    </row>
    <row r="1292" spans="1:5" x14ac:dyDescent="0.25">
      <c r="A1292" s="95" t="s">
        <v>2602</v>
      </c>
      <c r="B1292" s="95" t="s">
        <v>2603</v>
      </c>
      <c r="C1292" s="95" t="s">
        <v>37</v>
      </c>
      <c r="D1292" s="95" t="s">
        <v>301</v>
      </c>
      <c r="E1292" s="95" t="s">
        <v>4817</v>
      </c>
    </row>
    <row r="1293" spans="1:5" x14ac:dyDescent="0.25">
      <c r="A1293" s="95" t="s">
        <v>2604</v>
      </c>
      <c r="B1293" s="95" t="s">
        <v>2605</v>
      </c>
      <c r="C1293" s="95" t="s">
        <v>37</v>
      </c>
      <c r="D1293" s="95" t="s">
        <v>302</v>
      </c>
      <c r="E1293" s="95"/>
    </row>
    <row r="1294" spans="1:5" x14ac:dyDescent="0.25">
      <c r="A1294" s="95" t="s">
        <v>2606</v>
      </c>
      <c r="B1294" s="95" t="s">
        <v>2607</v>
      </c>
      <c r="C1294" s="95" t="s">
        <v>46</v>
      </c>
      <c r="D1294" s="95" t="s">
        <v>302</v>
      </c>
      <c r="E1294" s="95"/>
    </row>
    <row r="1295" spans="1:5" x14ac:dyDescent="0.25">
      <c r="A1295" s="95" t="s">
        <v>2608</v>
      </c>
      <c r="B1295" s="95" t="s">
        <v>2609</v>
      </c>
      <c r="C1295" s="95" t="s">
        <v>90</v>
      </c>
      <c r="D1295" s="95" t="s">
        <v>302</v>
      </c>
      <c r="E1295" s="95"/>
    </row>
    <row r="1296" spans="1:5" x14ac:dyDescent="0.25">
      <c r="A1296" s="95" t="s">
        <v>2610</v>
      </c>
      <c r="B1296" s="95" t="s">
        <v>2609</v>
      </c>
      <c r="C1296" s="95" t="s">
        <v>37</v>
      </c>
      <c r="D1296" s="95" t="s">
        <v>302</v>
      </c>
      <c r="E1296" s="95"/>
    </row>
    <row r="1297" spans="1:5" x14ac:dyDescent="0.25">
      <c r="A1297" s="95" t="s">
        <v>2611</v>
      </c>
      <c r="B1297" s="95" t="s">
        <v>2612</v>
      </c>
      <c r="C1297" s="95" t="s">
        <v>46</v>
      </c>
      <c r="D1297" s="95" t="s">
        <v>302</v>
      </c>
      <c r="E1297" s="95"/>
    </row>
    <row r="1298" spans="1:5" x14ac:dyDescent="0.25">
      <c r="A1298" s="95" t="s">
        <v>2613</v>
      </c>
      <c r="B1298" s="95" t="s">
        <v>2614</v>
      </c>
      <c r="C1298" s="95" t="s">
        <v>46</v>
      </c>
      <c r="D1298" s="95" t="s">
        <v>302</v>
      </c>
      <c r="E1298" s="95"/>
    </row>
    <row r="1299" spans="1:5" x14ac:dyDescent="0.25">
      <c r="A1299" s="95" t="s">
        <v>2615</v>
      </c>
      <c r="B1299" s="95" t="s">
        <v>2616</v>
      </c>
      <c r="C1299" s="95" t="s">
        <v>46</v>
      </c>
      <c r="D1299" s="95" t="s">
        <v>302</v>
      </c>
      <c r="E1299" s="95"/>
    </row>
    <row r="1300" spans="1:5" x14ac:dyDescent="0.25">
      <c r="A1300" s="95" t="s">
        <v>2617</v>
      </c>
      <c r="B1300" s="95" t="s">
        <v>2618</v>
      </c>
      <c r="C1300" s="95" t="s">
        <v>46</v>
      </c>
      <c r="D1300" s="95" t="s">
        <v>302</v>
      </c>
      <c r="E1300" s="95"/>
    </row>
    <row r="1301" spans="1:5" x14ac:dyDescent="0.25">
      <c r="A1301" s="95" t="s">
        <v>2619</v>
      </c>
      <c r="B1301" s="95" t="s">
        <v>2620</v>
      </c>
      <c r="C1301" s="95" t="s">
        <v>46</v>
      </c>
      <c r="D1301" s="95" t="s">
        <v>302</v>
      </c>
      <c r="E1301" s="95"/>
    </row>
    <row r="1302" spans="1:5" x14ac:dyDescent="0.25">
      <c r="A1302" s="95" t="s">
        <v>2621</v>
      </c>
      <c r="B1302" s="95" t="s">
        <v>2622</v>
      </c>
      <c r="C1302" s="95" t="s">
        <v>46</v>
      </c>
      <c r="D1302" s="95" t="s">
        <v>302</v>
      </c>
      <c r="E1302" s="95"/>
    </row>
    <row r="1303" spans="1:5" x14ac:dyDescent="0.25">
      <c r="A1303" s="95" t="s">
        <v>2623</v>
      </c>
      <c r="B1303" s="95" t="s">
        <v>2624</v>
      </c>
      <c r="C1303" s="95" t="s">
        <v>46</v>
      </c>
      <c r="D1303" s="95" t="s">
        <v>302</v>
      </c>
      <c r="E1303" s="95"/>
    </row>
    <row r="1304" spans="1:5" x14ac:dyDescent="0.25">
      <c r="A1304" s="95" t="s">
        <v>124</v>
      </c>
      <c r="B1304" s="95" t="s">
        <v>125</v>
      </c>
      <c r="C1304" s="95" t="s">
        <v>46</v>
      </c>
      <c r="D1304" s="95" t="s">
        <v>302</v>
      </c>
      <c r="E1304" s="95"/>
    </row>
    <row r="1305" spans="1:5" x14ac:dyDescent="0.25">
      <c r="A1305" s="95" t="s">
        <v>2625</v>
      </c>
      <c r="B1305" s="95" t="s">
        <v>2626</v>
      </c>
      <c r="C1305" s="95" t="s">
        <v>46</v>
      </c>
      <c r="D1305" s="95" t="s">
        <v>302</v>
      </c>
      <c r="E1305" s="95"/>
    </row>
    <row r="1306" spans="1:5" x14ac:dyDescent="0.25">
      <c r="A1306" s="95" t="s">
        <v>2627</v>
      </c>
      <c r="B1306" s="95" t="s">
        <v>2628</v>
      </c>
      <c r="C1306" s="95" t="s">
        <v>46</v>
      </c>
      <c r="D1306" s="95" t="s">
        <v>302</v>
      </c>
      <c r="E1306" s="95"/>
    </row>
    <row r="1307" spans="1:5" x14ac:dyDescent="0.25">
      <c r="A1307" s="95" t="s">
        <v>2629</v>
      </c>
      <c r="B1307" s="95" t="s">
        <v>2630</v>
      </c>
      <c r="C1307" s="95" t="s">
        <v>46</v>
      </c>
      <c r="D1307" s="95" t="s">
        <v>302</v>
      </c>
      <c r="E1307" s="95"/>
    </row>
    <row r="1308" spans="1:5" x14ac:dyDescent="0.25">
      <c r="A1308" s="95" t="s">
        <v>2631</v>
      </c>
      <c r="B1308" s="95" t="s">
        <v>2632</v>
      </c>
      <c r="C1308" s="95" t="s">
        <v>46</v>
      </c>
      <c r="D1308" s="95" t="s">
        <v>302</v>
      </c>
      <c r="E1308" s="95"/>
    </row>
    <row r="1309" spans="1:5" x14ac:dyDescent="0.25">
      <c r="A1309" s="95" t="s">
        <v>2633</v>
      </c>
      <c r="B1309" s="95" t="s">
        <v>2634</v>
      </c>
      <c r="C1309" s="95" t="s">
        <v>46</v>
      </c>
      <c r="D1309" s="95" t="s">
        <v>302</v>
      </c>
      <c r="E1309" s="95"/>
    </row>
    <row r="1310" spans="1:5" x14ac:dyDescent="0.25">
      <c r="A1310" s="95" t="s">
        <v>2635</v>
      </c>
      <c r="B1310" s="95" t="s">
        <v>2636</v>
      </c>
      <c r="C1310" s="95" t="s">
        <v>46</v>
      </c>
      <c r="D1310" s="95" t="s">
        <v>301</v>
      </c>
      <c r="E1310" s="95"/>
    </row>
    <row r="1311" spans="1:5" x14ac:dyDescent="0.25">
      <c r="A1311" s="95" t="s">
        <v>2637</v>
      </c>
      <c r="B1311" s="95" t="s">
        <v>2638</v>
      </c>
      <c r="C1311" s="95" t="s">
        <v>46</v>
      </c>
      <c r="D1311" s="95" t="s">
        <v>301</v>
      </c>
      <c r="E1311" s="95"/>
    </row>
    <row r="1312" spans="1:5" x14ac:dyDescent="0.25">
      <c r="A1312" s="95" t="s">
        <v>2639</v>
      </c>
      <c r="B1312" s="95" t="s">
        <v>2640</v>
      </c>
      <c r="C1312" s="95" t="s">
        <v>90</v>
      </c>
      <c r="D1312" s="95" t="s">
        <v>302</v>
      </c>
      <c r="E1312" s="95"/>
    </row>
    <row r="1313" spans="1:5" x14ac:dyDescent="0.25">
      <c r="A1313" s="95" t="s">
        <v>2641</v>
      </c>
      <c r="B1313" s="95" t="s">
        <v>2642</v>
      </c>
      <c r="C1313" s="95" t="s">
        <v>46</v>
      </c>
      <c r="D1313" s="95" t="s">
        <v>302</v>
      </c>
      <c r="E1313" s="95"/>
    </row>
    <row r="1314" spans="1:5" x14ac:dyDescent="0.25">
      <c r="A1314" s="95" t="s">
        <v>2643</v>
      </c>
      <c r="B1314" s="95" t="s">
        <v>2644</v>
      </c>
      <c r="C1314" s="95" t="s">
        <v>46</v>
      </c>
      <c r="D1314" s="95" t="s">
        <v>302</v>
      </c>
      <c r="E1314" s="95"/>
    </row>
    <row r="1315" spans="1:5" x14ac:dyDescent="0.25">
      <c r="A1315" s="95" t="s">
        <v>2645</v>
      </c>
      <c r="B1315" s="95" t="s">
        <v>2646</v>
      </c>
      <c r="C1315" s="95" t="s">
        <v>46</v>
      </c>
      <c r="D1315" s="95" t="s">
        <v>302</v>
      </c>
      <c r="E1315" s="95"/>
    </row>
    <row r="1316" spans="1:5" x14ac:dyDescent="0.25">
      <c r="A1316" s="95" t="s">
        <v>2647</v>
      </c>
      <c r="B1316" s="95" t="s">
        <v>2648</v>
      </c>
      <c r="C1316" s="95" t="s">
        <v>46</v>
      </c>
      <c r="D1316" s="95" t="s">
        <v>302</v>
      </c>
      <c r="E1316" s="95"/>
    </row>
    <row r="1317" spans="1:5" x14ac:dyDescent="0.25">
      <c r="A1317" s="95" t="s">
        <v>2649</v>
      </c>
      <c r="B1317" s="95" t="s">
        <v>2650</v>
      </c>
      <c r="C1317" s="95" t="s">
        <v>46</v>
      </c>
      <c r="D1317" s="95" t="s">
        <v>302</v>
      </c>
      <c r="E1317" s="95"/>
    </row>
    <row r="1318" spans="1:5" x14ac:dyDescent="0.25">
      <c r="A1318" s="95" t="s">
        <v>2651</v>
      </c>
      <c r="B1318" s="95" t="s">
        <v>2652</v>
      </c>
      <c r="C1318" s="95" t="s">
        <v>46</v>
      </c>
      <c r="D1318" s="95" t="s">
        <v>302</v>
      </c>
      <c r="E1318" s="95"/>
    </row>
    <row r="1319" spans="1:5" x14ac:dyDescent="0.25">
      <c r="A1319" s="95" t="s">
        <v>2653</v>
      </c>
      <c r="B1319" s="95" t="s">
        <v>2654</v>
      </c>
      <c r="C1319" s="95" t="s">
        <v>46</v>
      </c>
      <c r="D1319" s="95" t="s">
        <v>302</v>
      </c>
      <c r="E1319" s="95"/>
    </row>
    <row r="1320" spans="1:5" x14ac:dyDescent="0.25">
      <c r="A1320" s="95" t="s">
        <v>2655</v>
      </c>
      <c r="B1320" s="95" t="s">
        <v>2656</v>
      </c>
      <c r="C1320" s="95" t="s">
        <v>46</v>
      </c>
      <c r="D1320" s="95" t="s">
        <v>301</v>
      </c>
      <c r="E1320" s="95"/>
    </row>
    <row r="1321" spans="1:5" x14ac:dyDescent="0.25">
      <c r="A1321" s="95" t="s">
        <v>2657</v>
      </c>
      <c r="B1321" s="95" t="s">
        <v>2658</v>
      </c>
      <c r="C1321" s="95" t="s">
        <v>46</v>
      </c>
      <c r="D1321" s="95" t="s">
        <v>301</v>
      </c>
      <c r="E1321" s="95"/>
    </row>
    <row r="1322" spans="1:5" x14ac:dyDescent="0.25">
      <c r="A1322" s="95" t="s">
        <v>2659</v>
      </c>
      <c r="B1322" s="95" t="s">
        <v>2660</v>
      </c>
      <c r="C1322" s="95" t="s">
        <v>46</v>
      </c>
      <c r="D1322" s="95" t="s">
        <v>301</v>
      </c>
      <c r="E1322" s="95"/>
    </row>
    <row r="1323" spans="1:5" x14ac:dyDescent="0.25">
      <c r="A1323" s="95" t="s">
        <v>2661</v>
      </c>
      <c r="B1323" s="95" t="s">
        <v>2662</v>
      </c>
      <c r="C1323" s="95" t="s">
        <v>46</v>
      </c>
      <c r="D1323" s="95" t="s">
        <v>302</v>
      </c>
      <c r="E1323" s="95"/>
    </row>
    <row r="1324" spans="1:5" x14ac:dyDescent="0.25">
      <c r="A1324" s="95" t="s">
        <v>2663</v>
      </c>
      <c r="B1324" s="95" t="s">
        <v>2664</v>
      </c>
      <c r="C1324" s="95" t="s">
        <v>46</v>
      </c>
      <c r="D1324" s="95" t="s">
        <v>302</v>
      </c>
      <c r="E1324" s="95"/>
    </row>
    <row r="1325" spans="1:5" x14ac:dyDescent="0.25">
      <c r="A1325" s="95" t="s">
        <v>2665</v>
      </c>
      <c r="B1325" s="95" t="s">
        <v>2666</v>
      </c>
      <c r="C1325" s="95" t="s">
        <v>37</v>
      </c>
      <c r="D1325" s="95" t="s">
        <v>302</v>
      </c>
      <c r="E1325" s="95"/>
    </row>
    <row r="1326" spans="1:5" x14ac:dyDescent="0.25">
      <c r="A1326" s="95" t="s">
        <v>2667</v>
      </c>
      <c r="B1326" s="95" t="s">
        <v>2668</v>
      </c>
      <c r="C1326" s="95" t="s">
        <v>37</v>
      </c>
      <c r="D1326" s="95" t="s">
        <v>301</v>
      </c>
      <c r="E1326" s="95"/>
    </row>
    <row r="1327" spans="1:5" x14ac:dyDescent="0.25">
      <c r="A1327" s="95" t="s">
        <v>2669</v>
      </c>
      <c r="B1327" s="95" t="s">
        <v>2670</v>
      </c>
      <c r="C1327" s="95" t="s">
        <v>46</v>
      </c>
      <c r="D1327" s="95" t="s">
        <v>301</v>
      </c>
      <c r="E1327" s="95"/>
    </row>
    <row r="1328" spans="1:5" x14ac:dyDescent="0.25">
      <c r="A1328" s="95" t="s">
        <v>2671</v>
      </c>
      <c r="B1328" s="95" t="s">
        <v>2672</v>
      </c>
      <c r="C1328" s="95" t="s">
        <v>42</v>
      </c>
      <c r="D1328" s="95" t="s">
        <v>301</v>
      </c>
      <c r="E1328" s="95"/>
    </row>
    <row r="1329" spans="1:5" x14ac:dyDescent="0.25">
      <c r="A1329" s="95" t="s">
        <v>2673</v>
      </c>
      <c r="B1329" s="95" t="s">
        <v>2668</v>
      </c>
      <c r="C1329" s="95" t="s">
        <v>90</v>
      </c>
      <c r="D1329" s="95" t="s">
        <v>301</v>
      </c>
      <c r="E1329" s="95"/>
    </row>
    <row r="1330" spans="1:5" x14ac:dyDescent="0.25">
      <c r="A1330" s="95" t="s">
        <v>2674</v>
      </c>
      <c r="B1330" s="95" t="s">
        <v>2675</v>
      </c>
      <c r="C1330" s="95" t="s">
        <v>46</v>
      </c>
      <c r="D1330" s="95" t="s">
        <v>301</v>
      </c>
      <c r="E1330" s="95"/>
    </row>
    <row r="1331" spans="1:5" x14ac:dyDescent="0.25">
      <c r="A1331" s="95" t="s">
        <v>2676</v>
      </c>
      <c r="B1331" s="95" t="s">
        <v>2677</v>
      </c>
      <c r="C1331" s="95" t="s">
        <v>46</v>
      </c>
      <c r="D1331" s="95" t="s">
        <v>302</v>
      </c>
      <c r="E1331" s="95"/>
    </row>
    <row r="1332" spans="1:5" x14ac:dyDescent="0.25">
      <c r="A1332" s="95" t="s">
        <v>2678</v>
      </c>
      <c r="B1332" s="95" t="s">
        <v>2679</v>
      </c>
      <c r="C1332" s="95" t="s">
        <v>37</v>
      </c>
      <c r="D1332" s="95" t="s">
        <v>302</v>
      </c>
      <c r="E1332" s="95"/>
    </row>
    <row r="1333" spans="1:5" x14ac:dyDescent="0.25">
      <c r="A1333" s="95" t="s">
        <v>2680</v>
      </c>
      <c r="B1333" s="95" t="s">
        <v>2681</v>
      </c>
      <c r="C1333" s="95" t="s">
        <v>46</v>
      </c>
      <c r="D1333" s="95" t="s">
        <v>302</v>
      </c>
      <c r="E1333" s="95"/>
    </row>
    <row r="1334" spans="1:5" x14ac:dyDescent="0.25">
      <c r="A1334" s="95" t="s">
        <v>2682</v>
      </c>
      <c r="B1334" s="95" t="s">
        <v>2683</v>
      </c>
      <c r="C1334" s="95" t="s">
        <v>46</v>
      </c>
      <c r="D1334" s="95" t="s">
        <v>302</v>
      </c>
      <c r="E1334" s="95"/>
    </row>
    <row r="1335" spans="1:5" x14ac:dyDescent="0.25">
      <c r="A1335" s="95" t="s">
        <v>2684</v>
      </c>
      <c r="B1335" s="95" t="s">
        <v>2685</v>
      </c>
      <c r="C1335" s="95" t="s">
        <v>46</v>
      </c>
      <c r="D1335" s="95" t="s">
        <v>302</v>
      </c>
      <c r="E1335" s="95"/>
    </row>
    <row r="1336" spans="1:5" x14ac:dyDescent="0.25">
      <c r="A1336" s="95" t="s">
        <v>2686</v>
      </c>
      <c r="B1336" s="95" t="s">
        <v>2687</v>
      </c>
      <c r="C1336" s="95" t="s">
        <v>46</v>
      </c>
      <c r="D1336" s="95" t="s">
        <v>302</v>
      </c>
      <c r="E1336" s="95"/>
    </row>
    <row r="1337" spans="1:5" x14ac:dyDescent="0.25">
      <c r="A1337" s="95" t="s">
        <v>2688</v>
      </c>
      <c r="B1337" s="95" t="s">
        <v>2689</v>
      </c>
      <c r="C1337" s="95" t="s">
        <v>46</v>
      </c>
      <c r="D1337" s="95" t="s">
        <v>301</v>
      </c>
      <c r="E1337" s="95"/>
    </row>
    <row r="1338" spans="1:5" x14ac:dyDescent="0.25">
      <c r="A1338" s="95" t="s">
        <v>2690</v>
      </c>
      <c r="B1338" s="95" t="s">
        <v>2691</v>
      </c>
      <c r="C1338" s="95" t="s">
        <v>46</v>
      </c>
      <c r="D1338" s="95" t="s">
        <v>302</v>
      </c>
      <c r="E1338" s="95"/>
    </row>
    <row r="1339" spans="1:5" x14ac:dyDescent="0.25">
      <c r="A1339" s="95" t="s">
        <v>2692</v>
      </c>
      <c r="B1339" s="95" t="s">
        <v>2693</v>
      </c>
      <c r="C1339" s="95" t="s">
        <v>46</v>
      </c>
      <c r="D1339" s="95" t="s">
        <v>302</v>
      </c>
      <c r="E1339" s="95"/>
    </row>
    <row r="1340" spans="1:5" x14ac:dyDescent="0.25">
      <c r="A1340" s="95" t="s">
        <v>2694</v>
      </c>
      <c r="B1340" s="95" t="s">
        <v>2695</v>
      </c>
      <c r="C1340" s="95" t="s">
        <v>46</v>
      </c>
      <c r="D1340" s="95" t="s">
        <v>301</v>
      </c>
      <c r="E1340" s="95"/>
    </row>
    <row r="1341" spans="1:5" x14ac:dyDescent="0.25">
      <c r="A1341" s="95" t="s">
        <v>2696</v>
      </c>
      <c r="B1341" s="95" t="s">
        <v>2697</v>
      </c>
      <c r="C1341" s="95" t="s">
        <v>46</v>
      </c>
      <c r="D1341" s="95" t="s">
        <v>301</v>
      </c>
      <c r="E1341" s="95"/>
    </row>
    <row r="1342" spans="1:5" x14ac:dyDescent="0.25">
      <c r="A1342" s="95" t="s">
        <v>2698</v>
      </c>
      <c r="B1342" s="95" t="s">
        <v>2699</v>
      </c>
      <c r="C1342" s="95" t="s">
        <v>46</v>
      </c>
      <c r="D1342" s="95" t="s">
        <v>301</v>
      </c>
      <c r="E1342" s="95"/>
    </row>
    <row r="1343" spans="1:5" x14ac:dyDescent="0.25">
      <c r="A1343" s="95" t="s">
        <v>2700</v>
      </c>
      <c r="B1343" s="95" t="s">
        <v>2701</v>
      </c>
      <c r="C1343" s="95" t="s">
        <v>46</v>
      </c>
      <c r="D1343" s="95" t="s">
        <v>301</v>
      </c>
      <c r="E1343" s="95"/>
    </row>
    <row r="1344" spans="1:5" x14ac:dyDescent="0.25">
      <c r="A1344" s="95" t="s">
        <v>2702</v>
      </c>
      <c r="B1344" s="95" t="s">
        <v>2703</v>
      </c>
      <c r="C1344" s="95" t="s">
        <v>37</v>
      </c>
      <c r="D1344" s="95" t="s">
        <v>302</v>
      </c>
      <c r="E1344" s="95"/>
    </row>
    <row r="1345" spans="1:5" x14ac:dyDescent="0.25">
      <c r="A1345" s="95" t="s">
        <v>2704</v>
      </c>
      <c r="B1345" s="95" t="s">
        <v>2670</v>
      </c>
      <c r="C1345" s="95" t="s">
        <v>46</v>
      </c>
      <c r="D1345" s="95" t="s">
        <v>301</v>
      </c>
      <c r="E1345" s="95"/>
    </row>
    <row r="1346" spans="1:5" x14ac:dyDescent="0.25">
      <c r="A1346" s="95" t="s">
        <v>2705</v>
      </c>
      <c r="B1346" s="95" t="s">
        <v>2672</v>
      </c>
      <c r="C1346" s="95" t="s">
        <v>42</v>
      </c>
      <c r="D1346" s="95" t="s">
        <v>301</v>
      </c>
      <c r="E1346" s="95"/>
    </row>
    <row r="1347" spans="1:5" x14ac:dyDescent="0.25">
      <c r="A1347" s="95" t="s">
        <v>2706</v>
      </c>
      <c r="B1347" s="95" t="s">
        <v>2707</v>
      </c>
      <c r="C1347" s="95" t="s">
        <v>46</v>
      </c>
      <c r="D1347" s="95" t="s">
        <v>302</v>
      </c>
      <c r="E1347" s="95"/>
    </row>
    <row r="1348" spans="1:5" x14ac:dyDescent="0.25">
      <c r="A1348" s="95" t="s">
        <v>2708</v>
      </c>
      <c r="B1348" s="95" t="s">
        <v>2709</v>
      </c>
      <c r="C1348" s="95" t="s">
        <v>46</v>
      </c>
      <c r="D1348" s="95" t="s">
        <v>302</v>
      </c>
      <c r="E1348" s="95"/>
    </row>
    <row r="1349" spans="1:5" x14ac:dyDescent="0.25">
      <c r="A1349" s="95" t="s">
        <v>2710</v>
      </c>
      <c r="B1349" s="95" t="s">
        <v>2711</v>
      </c>
      <c r="C1349" s="95" t="s">
        <v>90</v>
      </c>
      <c r="D1349" s="95" t="s">
        <v>302</v>
      </c>
      <c r="E1349" s="95"/>
    </row>
    <row r="1350" spans="1:5" x14ac:dyDescent="0.25">
      <c r="A1350" s="95" t="s">
        <v>2712</v>
      </c>
      <c r="B1350" s="95" t="s">
        <v>2711</v>
      </c>
      <c r="C1350" s="95" t="s">
        <v>37</v>
      </c>
      <c r="D1350" s="95"/>
      <c r="E1350" s="95"/>
    </row>
    <row r="1351" spans="1:5" x14ac:dyDescent="0.25">
      <c r="A1351" s="95" t="s">
        <v>2713</v>
      </c>
      <c r="B1351" s="95" t="s">
        <v>2714</v>
      </c>
      <c r="C1351" s="95" t="s">
        <v>42</v>
      </c>
      <c r="D1351" s="95" t="s">
        <v>302</v>
      </c>
      <c r="E1351" s="95"/>
    </row>
    <row r="1352" spans="1:5" x14ac:dyDescent="0.25">
      <c r="A1352" s="95" t="s">
        <v>2715</v>
      </c>
      <c r="B1352" s="95" t="s">
        <v>2716</v>
      </c>
      <c r="C1352" s="95" t="s">
        <v>42</v>
      </c>
      <c r="D1352" s="95" t="s">
        <v>302</v>
      </c>
      <c r="E1352" s="95"/>
    </row>
    <row r="1353" spans="1:5" x14ac:dyDescent="0.25">
      <c r="A1353" s="95" t="s">
        <v>2717</v>
      </c>
      <c r="B1353" s="95" t="s">
        <v>2718</v>
      </c>
      <c r="C1353" s="95" t="s">
        <v>42</v>
      </c>
      <c r="D1353" s="95" t="s">
        <v>302</v>
      </c>
      <c r="E1353" s="95"/>
    </row>
    <row r="1354" spans="1:5" x14ac:dyDescent="0.25">
      <c r="A1354" s="95" t="s">
        <v>2719</v>
      </c>
      <c r="B1354" s="95" t="s">
        <v>2720</v>
      </c>
      <c r="C1354" s="95" t="s">
        <v>42</v>
      </c>
      <c r="D1354" s="95" t="s">
        <v>302</v>
      </c>
      <c r="E1354" s="95"/>
    </row>
    <row r="1355" spans="1:5" x14ac:dyDescent="0.25">
      <c r="A1355" s="95" t="s">
        <v>2721</v>
      </c>
      <c r="B1355" s="95" t="s">
        <v>2722</v>
      </c>
      <c r="C1355" s="95" t="s">
        <v>42</v>
      </c>
      <c r="D1355" s="95" t="s">
        <v>302</v>
      </c>
      <c r="E1355" s="95"/>
    </row>
    <row r="1356" spans="1:5" x14ac:dyDescent="0.25">
      <c r="A1356" s="95" t="s">
        <v>2723</v>
      </c>
      <c r="B1356" s="95" t="s">
        <v>2724</v>
      </c>
      <c r="C1356" s="95" t="s">
        <v>42</v>
      </c>
      <c r="D1356" s="95" t="s">
        <v>302</v>
      </c>
      <c r="E1356" s="95"/>
    </row>
    <row r="1357" spans="1:5" x14ac:dyDescent="0.25">
      <c r="A1357" s="95" t="s">
        <v>2725</v>
      </c>
      <c r="B1357" s="95" t="s">
        <v>2726</v>
      </c>
      <c r="C1357" s="95" t="s">
        <v>42</v>
      </c>
      <c r="D1357" s="95" t="s">
        <v>302</v>
      </c>
      <c r="E1357" s="95"/>
    </row>
    <row r="1358" spans="1:5" x14ac:dyDescent="0.25">
      <c r="A1358" s="95" t="s">
        <v>2727</v>
      </c>
      <c r="B1358" s="95" t="s">
        <v>2728</v>
      </c>
      <c r="C1358" s="95" t="s">
        <v>42</v>
      </c>
      <c r="D1358" s="95" t="s">
        <v>302</v>
      </c>
      <c r="E1358" s="95"/>
    </row>
    <row r="1359" spans="1:5" x14ac:dyDescent="0.25">
      <c r="A1359" s="95" t="s">
        <v>2729</v>
      </c>
      <c r="B1359" s="95" t="s">
        <v>2730</v>
      </c>
      <c r="C1359" s="95" t="s">
        <v>42</v>
      </c>
      <c r="D1359" s="95" t="s">
        <v>302</v>
      </c>
      <c r="E1359" s="95"/>
    </row>
    <row r="1360" spans="1:5" x14ac:dyDescent="0.25">
      <c r="A1360" s="95" t="s">
        <v>2731</v>
      </c>
      <c r="B1360" s="95" t="s">
        <v>2732</v>
      </c>
      <c r="C1360" s="95" t="s">
        <v>42</v>
      </c>
      <c r="D1360" s="95" t="s">
        <v>302</v>
      </c>
      <c r="E1360" s="95"/>
    </row>
    <row r="1361" spans="1:5" x14ac:dyDescent="0.25">
      <c r="A1361" s="95" t="s">
        <v>2733</v>
      </c>
      <c r="B1361" s="95" t="s">
        <v>2734</v>
      </c>
      <c r="C1361" s="95" t="s">
        <v>42</v>
      </c>
      <c r="D1361" s="95" t="s">
        <v>302</v>
      </c>
      <c r="E1361" s="95"/>
    </row>
    <row r="1362" spans="1:5" x14ac:dyDescent="0.25">
      <c r="A1362" s="95" t="s">
        <v>2735</v>
      </c>
      <c r="B1362" s="95" t="s">
        <v>2736</v>
      </c>
      <c r="C1362" s="95" t="s">
        <v>42</v>
      </c>
      <c r="D1362" s="95" t="s">
        <v>302</v>
      </c>
      <c r="E1362" s="95"/>
    </row>
    <row r="1363" spans="1:5" x14ac:dyDescent="0.25">
      <c r="A1363" s="95" t="s">
        <v>2737</v>
      </c>
      <c r="B1363" s="95" t="s">
        <v>2738</v>
      </c>
      <c r="C1363" s="95" t="s">
        <v>42</v>
      </c>
      <c r="D1363" s="95" t="s">
        <v>302</v>
      </c>
      <c r="E1363" s="95"/>
    </row>
    <row r="1364" spans="1:5" x14ac:dyDescent="0.25">
      <c r="A1364" s="95" t="s">
        <v>2739</v>
      </c>
      <c r="B1364" s="95" t="s">
        <v>2740</v>
      </c>
      <c r="C1364" s="95" t="s">
        <v>42</v>
      </c>
      <c r="D1364" s="95" t="s">
        <v>302</v>
      </c>
      <c r="E1364" s="95"/>
    </row>
    <row r="1365" spans="1:5" x14ac:dyDescent="0.25">
      <c r="A1365" s="95" t="s">
        <v>2741</v>
      </c>
      <c r="B1365" s="95" t="s">
        <v>2742</v>
      </c>
      <c r="C1365" s="95" t="s">
        <v>42</v>
      </c>
      <c r="D1365" s="95" t="s">
        <v>302</v>
      </c>
      <c r="E1365" s="95"/>
    </row>
    <row r="1366" spans="1:5" x14ac:dyDescent="0.25">
      <c r="A1366" s="95" t="s">
        <v>2743</v>
      </c>
      <c r="B1366" s="95" t="s">
        <v>2744</v>
      </c>
      <c r="C1366" s="95" t="s">
        <v>42</v>
      </c>
      <c r="D1366" s="95" t="s">
        <v>302</v>
      </c>
      <c r="E1366" s="95"/>
    </row>
    <row r="1367" spans="1:5" x14ac:dyDescent="0.25">
      <c r="A1367" s="95" t="s">
        <v>2745</v>
      </c>
      <c r="B1367" s="95" t="s">
        <v>746</v>
      </c>
      <c r="C1367" s="95" t="s">
        <v>60</v>
      </c>
      <c r="D1367" s="95" t="s">
        <v>302</v>
      </c>
      <c r="E1367" s="95"/>
    </row>
    <row r="1368" spans="1:5" x14ac:dyDescent="0.25">
      <c r="A1368" s="95" t="s">
        <v>2746</v>
      </c>
      <c r="B1368" s="95" t="s">
        <v>2747</v>
      </c>
      <c r="C1368" s="95" t="s">
        <v>42</v>
      </c>
      <c r="D1368" s="95" t="s">
        <v>302</v>
      </c>
      <c r="E1368" s="95"/>
    </row>
    <row r="1369" spans="1:5" x14ac:dyDescent="0.25">
      <c r="A1369" s="95" t="s">
        <v>2748</v>
      </c>
      <c r="B1369" s="95" t="s">
        <v>2749</v>
      </c>
      <c r="C1369" s="95" t="s">
        <v>42</v>
      </c>
      <c r="D1369" s="95" t="s">
        <v>302</v>
      </c>
      <c r="E1369" s="95"/>
    </row>
    <row r="1370" spans="1:5" x14ac:dyDescent="0.25">
      <c r="A1370" s="95" t="s">
        <v>2750</v>
      </c>
      <c r="B1370" s="95" t="s">
        <v>2751</v>
      </c>
      <c r="C1370" s="95" t="s">
        <v>42</v>
      </c>
      <c r="D1370" s="95" t="s">
        <v>302</v>
      </c>
      <c r="E1370" s="95"/>
    </row>
    <row r="1371" spans="1:5" x14ac:dyDescent="0.25">
      <c r="A1371" s="95" t="s">
        <v>2752</v>
      </c>
      <c r="B1371" s="95" t="s">
        <v>2753</v>
      </c>
      <c r="C1371" s="95" t="s">
        <v>42</v>
      </c>
      <c r="D1371" s="95" t="s">
        <v>302</v>
      </c>
      <c r="E1371" s="95"/>
    </row>
    <row r="1372" spans="1:5" x14ac:dyDescent="0.25">
      <c r="A1372" s="95" t="s">
        <v>2754</v>
      </c>
      <c r="B1372" s="95" t="s">
        <v>2755</v>
      </c>
      <c r="C1372" s="95" t="s">
        <v>42</v>
      </c>
      <c r="D1372" s="95" t="s">
        <v>302</v>
      </c>
      <c r="E1372" s="95"/>
    </row>
    <row r="1373" spans="1:5" x14ac:dyDescent="0.25">
      <c r="A1373" s="95" t="s">
        <v>2756</v>
      </c>
      <c r="B1373" s="95" t="s">
        <v>2757</v>
      </c>
      <c r="C1373" s="95" t="s">
        <v>42</v>
      </c>
      <c r="D1373" s="95" t="s">
        <v>302</v>
      </c>
      <c r="E1373" s="95"/>
    </row>
    <row r="1374" spans="1:5" x14ac:dyDescent="0.25">
      <c r="A1374" s="95" t="s">
        <v>2758</v>
      </c>
      <c r="B1374" s="95" t="s">
        <v>2759</v>
      </c>
      <c r="C1374" s="95" t="s">
        <v>42</v>
      </c>
      <c r="D1374" s="95" t="s">
        <v>302</v>
      </c>
      <c r="E1374" s="95"/>
    </row>
    <row r="1375" spans="1:5" x14ac:dyDescent="0.25">
      <c r="A1375" s="95" t="s">
        <v>2760</v>
      </c>
      <c r="B1375" s="95" t="s">
        <v>2761</v>
      </c>
      <c r="C1375" s="95" t="s">
        <v>42</v>
      </c>
      <c r="D1375" s="95" t="s">
        <v>302</v>
      </c>
      <c r="E1375" s="95"/>
    </row>
    <row r="1376" spans="1:5" x14ac:dyDescent="0.25">
      <c r="A1376" s="95" t="s">
        <v>2762</v>
      </c>
      <c r="B1376" s="95" t="s">
        <v>2763</v>
      </c>
      <c r="C1376" s="95" t="s">
        <v>42</v>
      </c>
      <c r="D1376" s="95" t="s">
        <v>302</v>
      </c>
      <c r="E1376" s="95"/>
    </row>
    <row r="1377" spans="1:5" x14ac:dyDescent="0.25">
      <c r="A1377" s="95" t="s">
        <v>2764</v>
      </c>
      <c r="B1377" s="95" t="s">
        <v>2765</v>
      </c>
      <c r="C1377" s="95" t="s">
        <v>42</v>
      </c>
      <c r="D1377" s="95" t="s">
        <v>302</v>
      </c>
      <c r="E1377" s="95"/>
    </row>
    <row r="1378" spans="1:5" x14ac:dyDescent="0.25">
      <c r="A1378" s="95" t="s">
        <v>2766</v>
      </c>
      <c r="B1378" s="95" t="s">
        <v>2767</v>
      </c>
      <c r="C1378" s="95" t="s">
        <v>37</v>
      </c>
      <c r="D1378" s="95" t="s">
        <v>302</v>
      </c>
      <c r="E1378" s="95"/>
    </row>
    <row r="1379" spans="1:5" x14ac:dyDescent="0.25">
      <c r="A1379" s="95" t="s">
        <v>2768</v>
      </c>
      <c r="B1379" s="95" t="s">
        <v>2767</v>
      </c>
      <c r="C1379" s="95" t="s">
        <v>42</v>
      </c>
      <c r="D1379" s="95" t="s">
        <v>302</v>
      </c>
      <c r="E1379" s="95"/>
    </row>
    <row r="1380" spans="1:5" x14ac:dyDescent="0.25">
      <c r="A1380" s="95" t="s">
        <v>2769</v>
      </c>
      <c r="B1380" s="95" t="s">
        <v>2770</v>
      </c>
      <c r="C1380" s="95" t="s">
        <v>37</v>
      </c>
      <c r="D1380" s="95" t="s">
        <v>302</v>
      </c>
      <c r="E1380" s="95"/>
    </row>
    <row r="1381" spans="1:5" x14ac:dyDescent="0.25">
      <c r="A1381" s="95" t="s">
        <v>2771</v>
      </c>
      <c r="B1381" s="95" t="s">
        <v>2772</v>
      </c>
      <c r="C1381" s="95" t="s">
        <v>90</v>
      </c>
      <c r="D1381" s="95" t="s">
        <v>302</v>
      </c>
      <c r="E1381" s="95"/>
    </row>
    <row r="1382" spans="1:5" x14ac:dyDescent="0.25">
      <c r="A1382" s="95" t="s">
        <v>2773</v>
      </c>
      <c r="B1382" s="95" t="s">
        <v>2744</v>
      </c>
      <c r="C1382" s="95" t="s">
        <v>90</v>
      </c>
      <c r="D1382" s="95" t="s">
        <v>302</v>
      </c>
      <c r="E1382" s="95"/>
    </row>
    <row r="1383" spans="1:5" x14ac:dyDescent="0.25">
      <c r="A1383" s="95" t="s">
        <v>2774</v>
      </c>
      <c r="B1383" s="95" t="s">
        <v>2775</v>
      </c>
      <c r="C1383" s="95" t="s">
        <v>37</v>
      </c>
      <c r="D1383" s="95" t="s">
        <v>302</v>
      </c>
      <c r="E1383" s="95"/>
    </row>
    <row r="1384" spans="1:5" x14ac:dyDescent="0.25">
      <c r="A1384" s="95" t="s">
        <v>2776</v>
      </c>
      <c r="B1384" s="95" t="s">
        <v>2777</v>
      </c>
      <c r="C1384" s="95" t="s">
        <v>42</v>
      </c>
      <c r="D1384" s="95" t="s">
        <v>302</v>
      </c>
      <c r="E1384" s="95"/>
    </row>
    <row r="1385" spans="1:5" x14ac:dyDescent="0.25">
      <c r="A1385" s="95" t="s">
        <v>2778</v>
      </c>
      <c r="B1385" s="95" t="s">
        <v>2779</v>
      </c>
      <c r="C1385" s="95" t="s">
        <v>42</v>
      </c>
      <c r="D1385" s="95" t="s">
        <v>302</v>
      </c>
      <c r="E1385" s="95"/>
    </row>
    <row r="1386" spans="1:5" x14ac:dyDescent="0.25">
      <c r="A1386" s="95" t="s">
        <v>2780</v>
      </c>
      <c r="B1386" s="95" t="s">
        <v>2781</v>
      </c>
      <c r="C1386" s="95" t="s">
        <v>42</v>
      </c>
      <c r="D1386" s="95" t="s">
        <v>302</v>
      </c>
      <c r="E1386" s="95"/>
    </row>
    <row r="1387" spans="1:5" x14ac:dyDescent="0.25">
      <c r="A1387" s="95" t="s">
        <v>2782</v>
      </c>
      <c r="B1387" s="95" t="s">
        <v>2783</v>
      </c>
      <c r="C1387" s="95" t="s">
        <v>46</v>
      </c>
      <c r="D1387" s="95" t="s">
        <v>302</v>
      </c>
      <c r="E1387" s="95"/>
    </row>
    <row r="1388" spans="1:5" x14ac:dyDescent="0.25">
      <c r="A1388" s="95" t="s">
        <v>2784</v>
      </c>
      <c r="B1388" s="95" t="s">
        <v>2785</v>
      </c>
      <c r="C1388" s="95" t="s">
        <v>42</v>
      </c>
      <c r="D1388" s="95" t="s">
        <v>302</v>
      </c>
      <c r="E1388" s="95"/>
    </row>
    <row r="1389" spans="1:5" x14ac:dyDescent="0.25">
      <c r="A1389" s="95" t="s">
        <v>2786</v>
      </c>
      <c r="B1389" s="95" t="s">
        <v>2787</v>
      </c>
      <c r="C1389" s="95" t="s">
        <v>42</v>
      </c>
      <c r="D1389" s="95" t="s">
        <v>302</v>
      </c>
      <c r="E1389" s="95"/>
    </row>
    <row r="1390" spans="1:5" x14ac:dyDescent="0.25">
      <c r="A1390" s="95" t="s">
        <v>2788</v>
      </c>
      <c r="B1390" s="95" t="s">
        <v>2789</v>
      </c>
      <c r="C1390" s="95" t="s">
        <v>42</v>
      </c>
      <c r="D1390" s="95" t="s">
        <v>302</v>
      </c>
      <c r="E1390" s="95"/>
    </row>
    <row r="1391" spans="1:5" x14ac:dyDescent="0.25">
      <c r="A1391" s="95" t="s">
        <v>2790</v>
      </c>
      <c r="B1391" s="95" t="s">
        <v>2791</v>
      </c>
      <c r="C1391" s="95" t="s">
        <v>42</v>
      </c>
      <c r="D1391" s="95" t="s">
        <v>302</v>
      </c>
      <c r="E1391" s="95"/>
    </row>
    <row r="1392" spans="1:5" x14ac:dyDescent="0.25">
      <c r="A1392" s="95" t="s">
        <v>2792</v>
      </c>
      <c r="B1392" s="95" t="s">
        <v>2793</v>
      </c>
      <c r="C1392" s="95" t="s">
        <v>37</v>
      </c>
      <c r="D1392" s="95" t="s">
        <v>302</v>
      </c>
      <c r="E1392" s="95"/>
    </row>
    <row r="1393" spans="1:5" x14ac:dyDescent="0.25">
      <c r="A1393" s="95" t="s">
        <v>2794</v>
      </c>
      <c r="B1393" s="95" t="s">
        <v>2795</v>
      </c>
      <c r="C1393" s="95" t="s">
        <v>53</v>
      </c>
      <c r="D1393" s="95" t="s">
        <v>302</v>
      </c>
      <c r="E1393" s="95"/>
    </row>
    <row r="1394" spans="1:5" x14ac:dyDescent="0.25">
      <c r="A1394" s="95" t="s">
        <v>2796</v>
      </c>
      <c r="B1394" s="95" t="s">
        <v>2797</v>
      </c>
      <c r="C1394" s="95" t="s">
        <v>53</v>
      </c>
      <c r="D1394" s="95" t="s">
        <v>302</v>
      </c>
      <c r="E1394" s="95"/>
    </row>
    <row r="1395" spans="1:5" x14ac:dyDescent="0.25">
      <c r="A1395" s="95" t="s">
        <v>2798</v>
      </c>
      <c r="B1395" s="95" t="s">
        <v>2799</v>
      </c>
      <c r="C1395" s="95" t="s">
        <v>46</v>
      </c>
      <c r="D1395" s="95" t="s">
        <v>302</v>
      </c>
      <c r="E1395" s="95"/>
    </row>
    <row r="1396" spans="1:5" x14ac:dyDescent="0.25">
      <c r="A1396" s="95" t="s">
        <v>2800</v>
      </c>
      <c r="B1396" s="95" t="s">
        <v>2801</v>
      </c>
      <c r="C1396" s="95" t="s">
        <v>90</v>
      </c>
      <c r="D1396" s="95" t="s">
        <v>302</v>
      </c>
      <c r="E1396" s="95"/>
    </row>
    <row r="1397" spans="1:5" x14ac:dyDescent="0.25">
      <c r="A1397" s="95" t="s">
        <v>2802</v>
      </c>
      <c r="B1397" s="95" t="s">
        <v>2801</v>
      </c>
      <c r="C1397" s="95" t="s">
        <v>37</v>
      </c>
      <c r="D1397" s="95"/>
      <c r="E1397" s="95"/>
    </row>
    <row r="1398" spans="1:5" x14ac:dyDescent="0.25">
      <c r="A1398" s="95" t="s">
        <v>127</v>
      </c>
      <c r="B1398" s="95" t="s">
        <v>128</v>
      </c>
      <c r="C1398" s="95" t="s">
        <v>42</v>
      </c>
      <c r="D1398" s="95" t="s">
        <v>302</v>
      </c>
      <c r="E1398" s="95"/>
    </row>
    <row r="1399" spans="1:5" x14ac:dyDescent="0.25">
      <c r="A1399" s="95" t="s">
        <v>2803</v>
      </c>
      <c r="B1399" s="95" t="s">
        <v>2804</v>
      </c>
      <c r="C1399" s="95" t="s">
        <v>42</v>
      </c>
      <c r="D1399" s="95" t="s">
        <v>302</v>
      </c>
      <c r="E1399" s="95"/>
    </row>
    <row r="1400" spans="1:5" x14ac:dyDescent="0.25">
      <c r="A1400" s="95" t="s">
        <v>2805</v>
      </c>
      <c r="B1400" s="95" t="s">
        <v>2806</v>
      </c>
      <c r="C1400" s="95" t="s">
        <v>42</v>
      </c>
      <c r="D1400" s="95" t="s">
        <v>302</v>
      </c>
      <c r="E1400" s="95"/>
    </row>
    <row r="1401" spans="1:5" x14ac:dyDescent="0.25">
      <c r="A1401" s="95" t="s">
        <v>2807</v>
      </c>
      <c r="B1401" s="95" t="s">
        <v>2808</v>
      </c>
      <c r="C1401" s="95" t="s">
        <v>42</v>
      </c>
      <c r="D1401" s="95" t="s">
        <v>302</v>
      </c>
      <c r="E1401" s="95"/>
    </row>
    <row r="1402" spans="1:5" x14ac:dyDescent="0.25">
      <c r="A1402" s="95" t="s">
        <v>2809</v>
      </c>
      <c r="B1402" s="95" t="s">
        <v>2810</v>
      </c>
      <c r="C1402" s="95" t="s">
        <v>42</v>
      </c>
      <c r="D1402" s="95" t="s">
        <v>302</v>
      </c>
      <c r="E1402" s="95"/>
    </row>
    <row r="1403" spans="1:5" x14ac:dyDescent="0.25">
      <c r="A1403" s="95" t="s">
        <v>130</v>
      </c>
      <c r="B1403" s="95" t="s">
        <v>131</v>
      </c>
      <c r="C1403" s="95" t="s">
        <v>42</v>
      </c>
      <c r="D1403" s="95" t="s">
        <v>301</v>
      </c>
      <c r="E1403" s="95"/>
    </row>
    <row r="1404" spans="1:5" x14ac:dyDescent="0.25">
      <c r="A1404" s="95" t="s">
        <v>2811</v>
      </c>
      <c r="B1404" s="95" t="s">
        <v>2812</v>
      </c>
      <c r="C1404" s="95" t="s">
        <v>42</v>
      </c>
      <c r="D1404" s="95" t="s">
        <v>302</v>
      </c>
      <c r="E1404" s="95"/>
    </row>
    <row r="1405" spans="1:5" x14ac:dyDescent="0.25">
      <c r="A1405" s="95" t="s">
        <v>2813</v>
      </c>
      <c r="B1405" s="95" t="s">
        <v>2814</v>
      </c>
      <c r="C1405" s="95" t="s">
        <v>46</v>
      </c>
      <c r="D1405" s="95" t="s">
        <v>302</v>
      </c>
      <c r="E1405" s="95"/>
    </row>
    <row r="1406" spans="1:5" x14ac:dyDescent="0.25">
      <c r="A1406" s="95" t="s">
        <v>133</v>
      </c>
      <c r="B1406" s="95" t="s">
        <v>134</v>
      </c>
      <c r="C1406" s="95" t="s">
        <v>46</v>
      </c>
      <c r="D1406" s="95" t="s">
        <v>302</v>
      </c>
      <c r="E1406" s="95"/>
    </row>
    <row r="1407" spans="1:5" x14ac:dyDescent="0.25">
      <c r="A1407" s="95" t="s">
        <v>2815</v>
      </c>
      <c r="B1407" s="95" t="s">
        <v>2816</v>
      </c>
      <c r="C1407" s="95" t="s">
        <v>46</v>
      </c>
      <c r="D1407" s="95" t="s">
        <v>302</v>
      </c>
      <c r="E1407" s="95"/>
    </row>
    <row r="1408" spans="1:5" x14ac:dyDescent="0.25">
      <c r="A1408" s="95" t="s">
        <v>2817</v>
      </c>
      <c r="B1408" s="95" t="s">
        <v>2818</v>
      </c>
      <c r="C1408" s="95" t="s">
        <v>42</v>
      </c>
      <c r="D1408" s="95" t="s">
        <v>301</v>
      </c>
      <c r="E1408" s="95" t="s">
        <v>4820</v>
      </c>
    </row>
    <row r="1409" spans="1:5" x14ac:dyDescent="0.25">
      <c r="A1409" s="95" t="s">
        <v>2819</v>
      </c>
      <c r="B1409" s="95" t="s">
        <v>2820</v>
      </c>
      <c r="C1409" s="95" t="s">
        <v>46</v>
      </c>
      <c r="D1409" s="95" t="s">
        <v>302</v>
      </c>
      <c r="E1409" s="95"/>
    </row>
    <row r="1410" spans="1:5" x14ac:dyDescent="0.25">
      <c r="A1410" s="95" t="s">
        <v>2821</v>
      </c>
      <c r="B1410" s="95" t="s">
        <v>2822</v>
      </c>
      <c r="C1410" s="95" t="s">
        <v>46</v>
      </c>
      <c r="D1410" s="95" t="s">
        <v>302</v>
      </c>
      <c r="E1410" s="95"/>
    </row>
    <row r="1411" spans="1:5" x14ac:dyDescent="0.25">
      <c r="A1411" s="95" t="s">
        <v>2823</v>
      </c>
      <c r="B1411" s="95" t="s">
        <v>2824</v>
      </c>
      <c r="C1411" s="95" t="s">
        <v>46</v>
      </c>
      <c r="D1411" s="95" t="s">
        <v>302</v>
      </c>
      <c r="E1411" s="95"/>
    </row>
    <row r="1412" spans="1:5" x14ac:dyDescent="0.25">
      <c r="A1412" s="95" t="s">
        <v>2825</v>
      </c>
      <c r="B1412" s="95" t="s">
        <v>131</v>
      </c>
      <c r="C1412" s="95" t="s">
        <v>37</v>
      </c>
      <c r="D1412" s="95" t="s">
        <v>301</v>
      </c>
      <c r="E1412" s="95"/>
    </row>
    <row r="1413" spans="1:5" x14ac:dyDescent="0.25">
      <c r="A1413" s="95" t="s">
        <v>2826</v>
      </c>
      <c r="B1413" s="95" t="s">
        <v>2827</v>
      </c>
      <c r="C1413" s="95" t="s">
        <v>46</v>
      </c>
      <c r="D1413" s="95" t="s">
        <v>302</v>
      </c>
      <c r="E1413" s="95"/>
    </row>
    <row r="1414" spans="1:5" x14ac:dyDescent="0.25">
      <c r="A1414" s="95" t="s">
        <v>2828</v>
      </c>
      <c r="B1414" s="95" t="s">
        <v>2829</v>
      </c>
      <c r="C1414" s="95" t="s">
        <v>46</v>
      </c>
      <c r="D1414" s="95" t="s">
        <v>302</v>
      </c>
      <c r="E1414" s="95"/>
    </row>
    <row r="1415" spans="1:5" x14ac:dyDescent="0.25">
      <c r="A1415" s="95" t="s">
        <v>2830</v>
      </c>
      <c r="B1415" s="95" t="s">
        <v>2831</v>
      </c>
      <c r="C1415" s="95" t="s">
        <v>46</v>
      </c>
      <c r="D1415" s="95" t="s">
        <v>302</v>
      </c>
      <c r="E1415" s="95"/>
    </row>
    <row r="1416" spans="1:5" x14ac:dyDescent="0.25">
      <c r="A1416" s="95" t="s">
        <v>2832</v>
      </c>
      <c r="B1416" s="95" t="s">
        <v>2833</v>
      </c>
      <c r="C1416" s="95" t="s">
        <v>46</v>
      </c>
      <c r="D1416" s="95" t="s">
        <v>302</v>
      </c>
      <c r="E1416" s="95"/>
    </row>
    <row r="1417" spans="1:5" x14ac:dyDescent="0.25">
      <c r="A1417" s="95" t="s">
        <v>2834</v>
      </c>
      <c r="B1417" s="95" t="s">
        <v>2835</v>
      </c>
      <c r="C1417" s="95" t="s">
        <v>46</v>
      </c>
      <c r="D1417" s="95" t="s">
        <v>302</v>
      </c>
      <c r="E1417" s="95"/>
    </row>
    <row r="1418" spans="1:5" x14ac:dyDescent="0.25">
      <c r="A1418" s="95" t="s">
        <v>136</v>
      </c>
      <c r="B1418" s="95" t="s">
        <v>137</v>
      </c>
      <c r="C1418" s="95" t="s">
        <v>37</v>
      </c>
      <c r="D1418" s="95" t="s">
        <v>302</v>
      </c>
      <c r="E1418" s="95"/>
    </row>
    <row r="1419" spans="1:5" x14ac:dyDescent="0.25">
      <c r="A1419" s="95" t="s">
        <v>139</v>
      </c>
      <c r="B1419" s="95" t="s">
        <v>140</v>
      </c>
      <c r="C1419" s="95" t="s">
        <v>90</v>
      </c>
      <c r="D1419" s="95" t="s">
        <v>301</v>
      </c>
      <c r="E1419" s="95"/>
    </row>
    <row r="1420" spans="1:5" x14ac:dyDescent="0.25">
      <c r="A1420" s="95" t="s">
        <v>2836</v>
      </c>
      <c r="B1420" s="95" t="s">
        <v>2837</v>
      </c>
      <c r="C1420" s="95" t="s">
        <v>46</v>
      </c>
      <c r="D1420" s="95" t="s">
        <v>302</v>
      </c>
      <c r="E1420" s="95"/>
    </row>
    <row r="1421" spans="1:5" x14ac:dyDescent="0.25">
      <c r="A1421" s="95" t="s">
        <v>2838</v>
      </c>
      <c r="B1421" s="95" t="s">
        <v>2839</v>
      </c>
      <c r="C1421" s="95" t="s">
        <v>46</v>
      </c>
      <c r="D1421" s="95" t="s">
        <v>302</v>
      </c>
      <c r="E1421" s="95"/>
    </row>
    <row r="1422" spans="1:5" x14ac:dyDescent="0.25">
      <c r="A1422" s="95" t="s">
        <v>2840</v>
      </c>
      <c r="B1422" s="95" t="s">
        <v>2841</v>
      </c>
      <c r="C1422" s="95" t="s">
        <v>46</v>
      </c>
      <c r="D1422" s="95" t="s">
        <v>302</v>
      </c>
      <c r="E1422" s="95"/>
    </row>
    <row r="1423" spans="1:5" x14ac:dyDescent="0.25">
      <c r="A1423" s="95" t="s">
        <v>2842</v>
      </c>
      <c r="B1423" s="95" t="s">
        <v>2843</v>
      </c>
      <c r="C1423" s="95" t="s">
        <v>46</v>
      </c>
      <c r="D1423" s="95" t="s">
        <v>302</v>
      </c>
      <c r="E1423" s="95"/>
    </row>
    <row r="1424" spans="1:5" x14ac:dyDescent="0.25">
      <c r="A1424" s="95" t="s">
        <v>2844</v>
      </c>
      <c r="B1424" s="95" t="s">
        <v>2845</v>
      </c>
      <c r="C1424" s="95" t="s">
        <v>46</v>
      </c>
      <c r="D1424" s="95" t="s">
        <v>302</v>
      </c>
      <c r="E1424" s="95"/>
    </row>
    <row r="1425" spans="1:5" x14ac:dyDescent="0.25">
      <c r="A1425" s="95" t="s">
        <v>2846</v>
      </c>
      <c r="B1425" s="95" t="s">
        <v>2847</v>
      </c>
      <c r="C1425" s="95" t="s">
        <v>37</v>
      </c>
      <c r="D1425" s="95" t="s">
        <v>302</v>
      </c>
      <c r="E1425" s="95"/>
    </row>
    <row r="1426" spans="1:5" x14ac:dyDescent="0.25">
      <c r="A1426" s="95" t="s">
        <v>2848</v>
      </c>
      <c r="B1426" s="95" t="s">
        <v>2849</v>
      </c>
      <c r="C1426" s="95" t="s">
        <v>46</v>
      </c>
      <c r="D1426" s="95" t="s">
        <v>302</v>
      </c>
      <c r="E1426" s="95"/>
    </row>
    <row r="1427" spans="1:5" x14ac:dyDescent="0.25">
      <c r="A1427" s="95" t="s">
        <v>2850</v>
      </c>
      <c r="B1427" s="95" t="s">
        <v>2851</v>
      </c>
      <c r="C1427" s="95" t="s">
        <v>46</v>
      </c>
      <c r="D1427" s="95" t="s">
        <v>302</v>
      </c>
      <c r="E1427" s="95"/>
    </row>
    <row r="1428" spans="1:5" x14ac:dyDescent="0.25">
      <c r="A1428" s="95" t="s">
        <v>2852</v>
      </c>
      <c r="B1428" s="95" t="s">
        <v>2853</v>
      </c>
      <c r="C1428" s="95" t="s">
        <v>42</v>
      </c>
      <c r="D1428" s="95" t="s">
        <v>302</v>
      </c>
      <c r="E1428" s="95"/>
    </row>
    <row r="1429" spans="1:5" x14ac:dyDescent="0.25">
      <c r="A1429" s="95" t="s">
        <v>2854</v>
      </c>
      <c r="B1429" s="95" t="s">
        <v>2853</v>
      </c>
      <c r="C1429" s="95" t="s">
        <v>94</v>
      </c>
      <c r="D1429" s="95" t="s">
        <v>302</v>
      </c>
      <c r="E1429" s="95"/>
    </row>
    <row r="1430" spans="1:5" x14ac:dyDescent="0.25">
      <c r="A1430" s="95" t="s">
        <v>2855</v>
      </c>
      <c r="B1430" s="95" t="s">
        <v>2856</v>
      </c>
      <c r="C1430" s="95" t="s">
        <v>42</v>
      </c>
      <c r="D1430" s="95" t="s">
        <v>302</v>
      </c>
      <c r="E1430" s="95"/>
    </row>
    <row r="1431" spans="1:5" x14ac:dyDescent="0.25">
      <c r="A1431" s="95" t="s">
        <v>2857</v>
      </c>
      <c r="B1431" s="95" t="s">
        <v>2858</v>
      </c>
      <c r="C1431" s="95" t="s">
        <v>46</v>
      </c>
      <c r="D1431" s="95" t="s">
        <v>302</v>
      </c>
      <c r="E1431" s="95"/>
    </row>
    <row r="1432" spans="1:5" x14ac:dyDescent="0.25">
      <c r="A1432" s="95" t="s">
        <v>2859</v>
      </c>
      <c r="B1432" s="95" t="s">
        <v>2860</v>
      </c>
      <c r="C1432" s="95" t="s">
        <v>42</v>
      </c>
      <c r="D1432" s="95" t="s">
        <v>302</v>
      </c>
      <c r="E1432" s="95"/>
    </row>
    <row r="1433" spans="1:5" x14ac:dyDescent="0.25">
      <c r="A1433" s="95" t="s">
        <v>2861</v>
      </c>
      <c r="B1433" s="95" t="s">
        <v>2862</v>
      </c>
      <c r="C1433" s="95" t="s">
        <v>37</v>
      </c>
      <c r="D1433" s="95" t="s">
        <v>302</v>
      </c>
      <c r="E1433" s="95"/>
    </row>
    <row r="1434" spans="1:5" x14ac:dyDescent="0.25">
      <c r="A1434" s="95" t="s">
        <v>2863</v>
      </c>
      <c r="B1434" s="95" t="s">
        <v>2864</v>
      </c>
      <c r="C1434" s="95" t="s">
        <v>37</v>
      </c>
      <c r="D1434" s="95" t="s">
        <v>302</v>
      </c>
      <c r="E1434" s="95"/>
    </row>
    <row r="1435" spans="1:5" x14ac:dyDescent="0.25">
      <c r="A1435" s="95" t="s">
        <v>2865</v>
      </c>
      <c r="B1435" s="95" t="s">
        <v>2866</v>
      </c>
      <c r="C1435" s="95" t="s">
        <v>90</v>
      </c>
      <c r="D1435" s="95" t="s">
        <v>302</v>
      </c>
      <c r="E1435" s="95"/>
    </row>
    <row r="1436" spans="1:5" x14ac:dyDescent="0.25">
      <c r="A1436" s="95" t="s">
        <v>2867</v>
      </c>
      <c r="B1436" s="95" t="s">
        <v>2868</v>
      </c>
      <c r="C1436" s="95" t="s">
        <v>46</v>
      </c>
      <c r="D1436" s="95" t="s">
        <v>302</v>
      </c>
      <c r="E1436" s="95"/>
    </row>
    <row r="1437" spans="1:5" x14ac:dyDescent="0.25">
      <c r="A1437" s="95" t="s">
        <v>2869</v>
      </c>
      <c r="B1437" s="95" t="s">
        <v>2870</v>
      </c>
      <c r="C1437" s="95" t="s">
        <v>90</v>
      </c>
      <c r="D1437" s="95"/>
      <c r="E1437" s="95" t="s">
        <v>4821</v>
      </c>
    </row>
    <row r="1438" spans="1:5" x14ac:dyDescent="0.25">
      <c r="A1438" s="95" t="s">
        <v>2871</v>
      </c>
      <c r="B1438" s="95" t="s">
        <v>2872</v>
      </c>
      <c r="C1438" s="95" t="s">
        <v>42</v>
      </c>
      <c r="D1438" s="95" t="s">
        <v>302</v>
      </c>
      <c r="E1438" s="95"/>
    </row>
    <row r="1439" spans="1:5" x14ac:dyDescent="0.25">
      <c r="A1439" s="95" t="s">
        <v>2873</v>
      </c>
      <c r="B1439" s="95" t="s">
        <v>2874</v>
      </c>
      <c r="C1439" s="95" t="s">
        <v>46</v>
      </c>
      <c r="D1439" s="95" t="s">
        <v>302</v>
      </c>
      <c r="E1439" s="95"/>
    </row>
    <row r="1440" spans="1:5" x14ac:dyDescent="0.25">
      <c r="A1440" s="95" t="s">
        <v>2875</v>
      </c>
      <c r="B1440" s="95" t="s">
        <v>2876</v>
      </c>
      <c r="C1440" s="95" t="s">
        <v>46</v>
      </c>
      <c r="D1440" s="95" t="s">
        <v>302</v>
      </c>
      <c r="E1440" s="95"/>
    </row>
    <row r="1441" spans="1:5" x14ac:dyDescent="0.25">
      <c r="A1441" s="95" t="s">
        <v>2877</v>
      </c>
      <c r="B1441" s="95" t="s">
        <v>2878</v>
      </c>
      <c r="C1441" s="95" t="s">
        <v>90</v>
      </c>
      <c r="D1441" s="95" t="s">
        <v>302</v>
      </c>
      <c r="E1441" s="95" t="s">
        <v>4822</v>
      </c>
    </row>
    <row r="1442" spans="1:5" x14ac:dyDescent="0.25">
      <c r="A1442" s="95" t="s">
        <v>2879</v>
      </c>
      <c r="B1442" s="95" t="s">
        <v>2880</v>
      </c>
      <c r="C1442" s="95" t="s">
        <v>221</v>
      </c>
      <c r="D1442" s="95" t="s">
        <v>302</v>
      </c>
      <c r="E1442" s="95"/>
    </row>
    <row r="1443" spans="1:5" x14ac:dyDescent="0.25">
      <c r="A1443" s="95" t="s">
        <v>2881</v>
      </c>
      <c r="B1443" s="95" t="s">
        <v>2880</v>
      </c>
      <c r="C1443" s="95" t="s">
        <v>90</v>
      </c>
      <c r="D1443" s="95" t="s">
        <v>302</v>
      </c>
      <c r="E1443" s="95"/>
    </row>
    <row r="1444" spans="1:5" x14ac:dyDescent="0.25">
      <c r="A1444" s="95" t="s">
        <v>2882</v>
      </c>
      <c r="B1444" s="95" t="s">
        <v>2880</v>
      </c>
      <c r="C1444" s="95" t="s">
        <v>37</v>
      </c>
      <c r="D1444" s="95" t="s">
        <v>302</v>
      </c>
      <c r="E1444" s="95"/>
    </row>
    <row r="1445" spans="1:5" x14ac:dyDescent="0.25">
      <c r="A1445" s="95" t="s">
        <v>2883</v>
      </c>
      <c r="B1445" s="95" t="s">
        <v>2884</v>
      </c>
      <c r="C1445" s="95" t="s">
        <v>90</v>
      </c>
      <c r="D1445" s="95" t="s">
        <v>301</v>
      </c>
      <c r="E1445" s="95"/>
    </row>
    <row r="1446" spans="1:5" x14ac:dyDescent="0.25">
      <c r="A1446" s="95" t="s">
        <v>2885</v>
      </c>
      <c r="B1446" s="95" t="s">
        <v>2886</v>
      </c>
      <c r="C1446" s="95" t="s">
        <v>37</v>
      </c>
      <c r="D1446" s="95" t="s">
        <v>302</v>
      </c>
      <c r="E1446" s="95"/>
    </row>
    <row r="1447" spans="1:5" x14ac:dyDescent="0.25">
      <c r="A1447" s="95" t="s">
        <v>2887</v>
      </c>
      <c r="B1447" s="95" t="s">
        <v>2888</v>
      </c>
      <c r="C1447" s="95" t="s">
        <v>90</v>
      </c>
      <c r="D1447" s="95" t="s">
        <v>302</v>
      </c>
      <c r="E1447" s="95"/>
    </row>
    <row r="1448" spans="1:5" x14ac:dyDescent="0.25">
      <c r="A1448" s="95" t="s">
        <v>2889</v>
      </c>
      <c r="B1448" s="95" t="s">
        <v>2888</v>
      </c>
      <c r="C1448" s="95" t="s">
        <v>37</v>
      </c>
      <c r="D1448" s="95"/>
      <c r="E1448" s="95"/>
    </row>
    <row r="1449" spans="1:5" x14ac:dyDescent="0.25">
      <c r="A1449" s="95" t="s">
        <v>2890</v>
      </c>
      <c r="B1449" s="95" t="s">
        <v>2891</v>
      </c>
      <c r="C1449" s="95" t="s">
        <v>42</v>
      </c>
      <c r="D1449" s="95" t="s">
        <v>302</v>
      </c>
      <c r="E1449" s="95"/>
    </row>
    <row r="1450" spans="1:5" x14ac:dyDescent="0.25">
      <c r="A1450" s="95" t="s">
        <v>2892</v>
      </c>
      <c r="B1450" s="95" t="s">
        <v>2893</v>
      </c>
      <c r="C1450" s="95" t="s">
        <v>42</v>
      </c>
      <c r="D1450" s="95" t="s">
        <v>302</v>
      </c>
      <c r="E1450" s="95"/>
    </row>
    <row r="1451" spans="1:5" x14ac:dyDescent="0.25">
      <c r="A1451" s="95" t="s">
        <v>2894</v>
      </c>
      <c r="B1451" s="95" t="s">
        <v>2895</v>
      </c>
      <c r="C1451" s="95" t="s">
        <v>42</v>
      </c>
      <c r="D1451" s="95" t="s">
        <v>302</v>
      </c>
      <c r="E1451" s="95"/>
    </row>
    <row r="1452" spans="1:5" x14ac:dyDescent="0.25">
      <c r="A1452" s="95" t="s">
        <v>2896</v>
      </c>
      <c r="B1452" s="95" t="s">
        <v>2897</v>
      </c>
      <c r="C1452" s="95" t="s">
        <v>42</v>
      </c>
      <c r="D1452" s="95" t="s">
        <v>302</v>
      </c>
      <c r="E1452" s="95"/>
    </row>
    <row r="1453" spans="1:5" x14ac:dyDescent="0.25">
      <c r="A1453" s="95" t="s">
        <v>2898</v>
      </c>
      <c r="B1453" s="95" t="s">
        <v>2899</v>
      </c>
      <c r="C1453" s="95" t="s">
        <v>42</v>
      </c>
      <c r="D1453" s="95" t="s">
        <v>302</v>
      </c>
      <c r="E1453" s="95"/>
    </row>
    <row r="1454" spans="1:5" x14ac:dyDescent="0.25">
      <c r="A1454" s="95" t="s">
        <v>2900</v>
      </c>
      <c r="B1454" s="95" t="s">
        <v>2901</v>
      </c>
      <c r="C1454" s="95" t="s">
        <v>46</v>
      </c>
      <c r="D1454" s="95" t="s">
        <v>302</v>
      </c>
      <c r="E1454" s="95"/>
    </row>
    <row r="1455" spans="1:5" x14ac:dyDescent="0.25">
      <c r="A1455" s="95" t="s">
        <v>2902</v>
      </c>
      <c r="B1455" s="95" t="s">
        <v>2903</v>
      </c>
      <c r="C1455" s="95" t="s">
        <v>46</v>
      </c>
      <c r="D1455" s="95" t="s">
        <v>302</v>
      </c>
      <c r="E1455" s="95"/>
    </row>
    <row r="1456" spans="1:5" x14ac:dyDescent="0.25">
      <c r="A1456" s="95" t="s">
        <v>2904</v>
      </c>
      <c r="B1456" s="95" t="s">
        <v>2895</v>
      </c>
      <c r="C1456" s="95" t="s">
        <v>37</v>
      </c>
      <c r="D1456" s="95" t="s">
        <v>302</v>
      </c>
      <c r="E1456" s="95"/>
    </row>
    <row r="1457" spans="1:5" x14ac:dyDescent="0.25">
      <c r="A1457" s="95" t="s">
        <v>2905</v>
      </c>
      <c r="B1457" s="95" t="s">
        <v>2906</v>
      </c>
      <c r="C1457" s="95" t="s">
        <v>46</v>
      </c>
      <c r="D1457" s="95" t="s">
        <v>302</v>
      </c>
      <c r="E1457" s="95"/>
    </row>
    <row r="1458" spans="1:5" x14ac:dyDescent="0.25">
      <c r="A1458" s="95" t="s">
        <v>2907</v>
      </c>
      <c r="B1458" s="95" t="s">
        <v>2908</v>
      </c>
      <c r="C1458" s="95" t="s">
        <v>42</v>
      </c>
      <c r="D1458" s="95" t="s">
        <v>302</v>
      </c>
      <c r="E1458" s="95"/>
    </row>
    <row r="1459" spans="1:5" x14ac:dyDescent="0.25">
      <c r="A1459" s="95" t="s">
        <v>2909</v>
      </c>
      <c r="B1459" s="95" t="s">
        <v>2910</v>
      </c>
      <c r="C1459" s="95" t="s">
        <v>46</v>
      </c>
      <c r="D1459" s="95" t="s">
        <v>302</v>
      </c>
      <c r="E1459" s="95"/>
    </row>
    <row r="1460" spans="1:5" x14ac:dyDescent="0.25">
      <c r="A1460" s="95" t="s">
        <v>2911</v>
      </c>
      <c r="B1460" s="95" t="s">
        <v>2912</v>
      </c>
      <c r="C1460" s="95" t="s">
        <v>46</v>
      </c>
      <c r="D1460" s="95" t="s">
        <v>302</v>
      </c>
      <c r="E1460" s="95"/>
    </row>
    <row r="1461" spans="1:5" x14ac:dyDescent="0.25">
      <c r="A1461" s="95" t="s">
        <v>2913</v>
      </c>
      <c r="B1461" s="95" t="s">
        <v>2914</v>
      </c>
      <c r="C1461" s="95" t="s">
        <v>159</v>
      </c>
      <c r="D1461" s="95" t="s">
        <v>302</v>
      </c>
      <c r="E1461" s="95"/>
    </row>
    <row r="1462" spans="1:5" x14ac:dyDescent="0.25">
      <c r="A1462" s="95" t="s">
        <v>2915</v>
      </c>
      <c r="B1462" s="95" t="s">
        <v>2914</v>
      </c>
      <c r="C1462" s="95" t="s">
        <v>42</v>
      </c>
      <c r="D1462" s="95" t="s">
        <v>302</v>
      </c>
      <c r="E1462" s="95"/>
    </row>
    <row r="1463" spans="1:5" x14ac:dyDescent="0.25">
      <c r="A1463" s="95" t="s">
        <v>2916</v>
      </c>
      <c r="B1463" s="95" t="s">
        <v>2917</v>
      </c>
      <c r="C1463" s="95" t="s">
        <v>42</v>
      </c>
      <c r="D1463" s="95" t="s">
        <v>302</v>
      </c>
      <c r="E1463" s="95"/>
    </row>
    <row r="1464" spans="1:5" x14ac:dyDescent="0.25">
      <c r="A1464" s="95" t="s">
        <v>2918</v>
      </c>
      <c r="B1464" s="95" t="s">
        <v>2919</v>
      </c>
      <c r="C1464" s="95" t="s">
        <v>46</v>
      </c>
      <c r="D1464" s="95" t="s">
        <v>302</v>
      </c>
      <c r="E1464" s="95"/>
    </row>
    <row r="1465" spans="1:5" x14ac:dyDescent="0.25">
      <c r="A1465" s="95" t="s">
        <v>2920</v>
      </c>
      <c r="B1465" s="95" t="s">
        <v>2921</v>
      </c>
      <c r="C1465" s="95" t="s">
        <v>159</v>
      </c>
      <c r="D1465" s="95" t="s">
        <v>302</v>
      </c>
      <c r="E1465" s="95"/>
    </row>
    <row r="1466" spans="1:5" x14ac:dyDescent="0.25">
      <c r="A1466" s="95" t="s">
        <v>142</v>
      </c>
      <c r="B1466" s="95" t="s">
        <v>143</v>
      </c>
      <c r="C1466" s="95" t="s">
        <v>46</v>
      </c>
      <c r="D1466" s="95" t="s">
        <v>302</v>
      </c>
      <c r="E1466" s="95"/>
    </row>
    <row r="1467" spans="1:5" x14ac:dyDescent="0.25">
      <c r="A1467" s="95" t="s">
        <v>2922</v>
      </c>
      <c r="B1467" s="95" t="s">
        <v>2895</v>
      </c>
      <c r="C1467" s="95" t="s">
        <v>159</v>
      </c>
      <c r="D1467" s="95" t="s">
        <v>302</v>
      </c>
      <c r="E1467" s="95"/>
    </row>
    <row r="1468" spans="1:5" x14ac:dyDescent="0.25">
      <c r="A1468" s="95" t="s">
        <v>2923</v>
      </c>
      <c r="B1468" s="95" t="s">
        <v>2908</v>
      </c>
      <c r="C1468" s="95" t="s">
        <v>37</v>
      </c>
      <c r="D1468" s="95" t="s">
        <v>302</v>
      </c>
      <c r="E1468" s="95"/>
    </row>
    <row r="1469" spans="1:5" x14ac:dyDescent="0.25">
      <c r="A1469" s="95" t="s">
        <v>2924</v>
      </c>
      <c r="B1469" s="95" t="s">
        <v>2925</v>
      </c>
      <c r="C1469" s="95" t="s">
        <v>46</v>
      </c>
      <c r="D1469" s="95" t="s">
        <v>302</v>
      </c>
      <c r="E1469" s="95"/>
    </row>
    <row r="1470" spans="1:5" x14ac:dyDescent="0.25">
      <c r="A1470" s="95" t="s">
        <v>2926</v>
      </c>
      <c r="B1470" s="95" t="s">
        <v>2927</v>
      </c>
      <c r="C1470" s="95" t="s">
        <v>42</v>
      </c>
      <c r="D1470" s="95" t="s">
        <v>302</v>
      </c>
      <c r="E1470" s="95"/>
    </row>
    <row r="1471" spans="1:5" x14ac:dyDescent="0.25">
      <c r="A1471" s="95" t="s">
        <v>2928</v>
      </c>
      <c r="B1471" s="95" t="s">
        <v>2914</v>
      </c>
      <c r="C1471" s="95" t="s">
        <v>37</v>
      </c>
      <c r="D1471" s="95" t="s">
        <v>302</v>
      </c>
      <c r="E1471" s="95"/>
    </row>
    <row r="1472" spans="1:5" x14ac:dyDescent="0.25">
      <c r="A1472" s="95" t="s">
        <v>2929</v>
      </c>
      <c r="B1472" s="95" t="s">
        <v>2930</v>
      </c>
      <c r="C1472" s="95" t="s">
        <v>90</v>
      </c>
      <c r="D1472" s="95" t="s">
        <v>302</v>
      </c>
      <c r="E1472" s="95"/>
    </row>
    <row r="1473" spans="1:5" x14ac:dyDescent="0.25">
      <c r="A1473" s="95" t="s">
        <v>2931</v>
      </c>
      <c r="B1473" s="95" t="s">
        <v>2930</v>
      </c>
      <c r="C1473" s="95" t="s">
        <v>37</v>
      </c>
      <c r="D1473" s="95"/>
      <c r="E1473" s="95"/>
    </row>
    <row r="1474" spans="1:5" x14ac:dyDescent="0.25">
      <c r="A1474" s="95" t="s">
        <v>2932</v>
      </c>
      <c r="B1474" s="95" t="s">
        <v>2933</v>
      </c>
      <c r="C1474" s="95" t="s">
        <v>53</v>
      </c>
      <c r="D1474" s="95" t="s">
        <v>302</v>
      </c>
      <c r="E1474" s="95"/>
    </row>
    <row r="1475" spans="1:5" x14ac:dyDescent="0.25">
      <c r="A1475" s="95" t="s">
        <v>2934</v>
      </c>
      <c r="B1475" s="95" t="s">
        <v>2935</v>
      </c>
      <c r="C1475" s="95" t="s">
        <v>53</v>
      </c>
      <c r="D1475" s="95" t="s">
        <v>302</v>
      </c>
      <c r="E1475" s="95"/>
    </row>
    <row r="1476" spans="1:5" x14ac:dyDescent="0.25">
      <c r="A1476" s="95" t="s">
        <v>2936</v>
      </c>
      <c r="B1476" s="95" t="s">
        <v>2937</v>
      </c>
      <c r="C1476" s="95" t="s">
        <v>64</v>
      </c>
      <c r="D1476" s="95" t="s">
        <v>302</v>
      </c>
      <c r="E1476" s="95"/>
    </row>
    <row r="1477" spans="1:5" x14ac:dyDescent="0.25">
      <c r="A1477" s="95" t="s">
        <v>2938</v>
      </c>
      <c r="B1477" s="95" t="s">
        <v>2937</v>
      </c>
      <c r="C1477" s="95" t="s">
        <v>53</v>
      </c>
      <c r="D1477" s="95" t="s">
        <v>302</v>
      </c>
      <c r="E1477" s="95"/>
    </row>
    <row r="1478" spans="1:5" x14ac:dyDescent="0.25">
      <c r="A1478" s="95" t="s">
        <v>2939</v>
      </c>
      <c r="B1478" s="95" t="s">
        <v>2940</v>
      </c>
      <c r="C1478" s="95" t="s">
        <v>64</v>
      </c>
      <c r="D1478" s="95" t="s">
        <v>302</v>
      </c>
      <c r="E1478" s="95"/>
    </row>
    <row r="1479" spans="1:5" x14ac:dyDescent="0.25">
      <c r="A1479" s="95" t="s">
        <v>2941</v>
      </c>
      <c r="B1479" s="95" t="s">
        <v>2942</v>
      </c>
      <c r="C1479" s="95" t="s">
        <v>64</v>
      </c>
      <c r="D1479" s="95" t="s">
        <v>302</v>
      </c>
      <c r="E1479" s="95"/>
    </row>
    <row r="1480" spans="1:5" x14ac:dyDescent="0.25">
      <c r="A1480" s="95" t="s">
        <v>2943</v>
      </c>
      <c r="B1480" s="95" t="s">
        <v>2940</v>
      </c>
      <c r="C1480" s="95" t="s">
        <v>60</v>
      </c>
      <c r="D1480" s="95" t="s">
        <v>302</v>
      </c>
      <c r="E1480" s="95"/>
    </row>
    <row r="1481" spans="1:5" x14ac:dyDescent="0.25">
      <c r="A1481" s="95" t="s">
        <v>2944</v>
      </c>
      <c r="B1481" s="95" t="s">
        <v>2942</v>
      </c>
      <c r="C1481" s="95" t="s">
        <v>60</v>
      </c>
      <c r="D1481" s="95" t="s">
        <v>302</v>
      </c>
      <c r="E1481" s="95"/>
    </row>
    <row r="1482" spans="1:5" x14ac:dyDescent="0.25">
      <c r="A1482" s="95" t="s">
        <v>2945</v>
      </c>
      <c r="B1482" s="95" t="s">
        <v>2946</v>
      </c>
      <c r="C1482" s="95" t="s">
        <v>46</v>
      </c>
      <c r="D1482" s="95" t="s">
        <v>302</v>
      </c>
      <c r="E1482" s="95"/>
    </row>
    <row r="1483" spans="1:5" x14ac:dyDescent="0.25">
      <c r="A1483" s="95" t="s">
        <v>2947</v>
      </c>
      <c r="B1483" s="95" t="s">
        <v>2948</v>
      </c>
      <c r="C1483" s="95" t="s">
        <v>46</v>
      </c>
      <c r="D1483" s="95" t="s">
        <v>302</v>
      </c>
      <c r="E1483" s="95"/>
    </row>
    <row r="1484" spans="1:5" x14ac:dyDescent="0.25">
      <c r="A1484" s="95" t="s">
        <v>2949</v>
      </c>
      <c r="B1484" s="95" t="s">
        <v>2950</v>
      </c>
      <c r="C1484" s="95" t="s">
        <v>37</v>
      </c>
      <c r="D1484" s="95" t="s">
        <v>302</v>
      </c>
      <c r="E1484" s="95"/>
    </row>
    <row r="1485" spans="1:5" x14ac:dyDescent="0.25">
      <c r="A1485" s="95" t="s">
        <v>2951</v>
      </c>
      <c r="B1485" s="95" t="s">
        <v>2952</v>
      </c>
      <c r="C1485" s="95" t="s">
        <v>37</v>
      </c>
      <c r="D1485" s="95" t="s">
        <v>302</v>
      </c>
      <c r="E1485" s="95"/>
    </row>
    <row r="1486" spans="1:5" x14ac:dyDescent="0.25">
      <c r="A1486" s="95" t="s">
        <v>2953</v>
      </c>
      <c r="B1486" s="95" t="s">
        <v>2954</v>
      </c>
      <c r="C1486" s="95" t="s">
        <v>53</v>
      </c>
      <c r="D1486" s="95" t="s">
        <v>302</v>
      </c>
      <c r="E1486" s="95"/>
    </row>
    <row r="1487" spans="1:5" x14ac:dyDescent="0.25">
      <c r="A1487" s="95" t="s">
        <v>2955</v>
      </c>
      <c r="B1487" s="95" t="s">
        <v>146</v>
      </c>
      <c r="C1487" s="95" t="s">
        <v>53</v>
      </c>
      <c r="D1487" s="95" t="s">
        <v>302</v>
      </c>
      <c r="E1487" s="95"/>
    </row>
    <row r="1488" spans="1:5" x14ac:dyDescent="0.25">
      <c r="A1488" s="95" t="s">
        <v>145</v>
      </c>
      <c r="B1488" s="95" t="s">
        <v>146</v>
      </c>
      <c r="C1488" s="95" t="s">
        <v>64</v>
      </c>
      <c r="D1488" s="95" t="s">
        <v>302</v>
      </c>
      <c r="E1488" s="95"/>
    </row>
    <row r="1489" spans="1:5" x14ac:dyDescent="0.25">
      <c r="A1489" s="95" t="s">
        <v>2956</v>
      </c>
      <c r="B1489" s="95" t="s">
        <v>2957</v>
      </c>
      <c r="C1489" s="95" t="s">
        <v>53</v>
      </c>
      <c r="D1489" s="95" t="s">
        <v>302</v>
      </c>
      <c r="E1489" s="95"/>
    </row>
    <row r="1490" spans="1:5" x14ac:dyDescent="0.25">
      <c r="A1490" s="95" t="s">
        <v>2958</v>
      </c>
      <c r="B1490" s="95" t="s">
        <v>2957</v>
      </c>
      <c r="C1490" s="95" t="s">
        <v>64</v>
      </c>
      <c r="D1490" s="95" t="s">
        <v>302</v>
      </c>
      <c r="E1490" s="95"/>
    </row>
    <row r="1491" spans="1:5" x14ac:dyDescent="0.25">
      <c r="A1491" s="95" t="s">
        <v>2959</v>
      </c>
      <c r="B1491" s="95" t="s">
        <v>2960</v>
      </c>
      <c r="C1491" s="95" t="s">
        <v>53</v>
      </c>
      <c r="D1491" s="95" t="s">
        <v>302</v>
      </c>
      <c r="E1491" s="95"/>
    </row>
    <row r="1492" spans="1:5" x14ac:dyDescent="0.25">
      <c r="A1492" s="95" t="s">
        <v>2961</v>
      </c>
      <c r="B1492" s="95" t="s">
        <v>2960</v>
      </c>
      <c r="C1492" s="95" t="s">
        <v>64</v>
      </c>
      <c r="D1492" s="95" t="s">
        <v>302</v>
      </c>
      <c r="E1492" s="95"/>
    </row>
    <row r="1493" spans="1:5" x14ac:dyDescent="0.25">
      <c r="A1493" s="95" t="s">
        <v>2962</v>
      </c>
      <c r="B1493" s="95" t="s">
        <v>2963</v>
      </c>
      <c r="C1493" s="95" t="s">
        <v>53</v>
      </c>
      <c r="D1493" s="95" t="s">
        <v>302</v>
      </c>
      <c r="E1493" s="95"/>
    </row>
    <row r="1494" spans="1:5" x14ac:dyDescent="0.25">
      <c r="A1494" s="95" t="s">
        <v>2964</v>
      </c>
      <c r="B1494" s="95" t="s">
        <v>2965</v>
      </c>
      <c r="C1494" s="95" t="s">
        <v>53</v>
      </c>
      <c r="D1494" s="95" t="s">
        <v>302</v>
      </c>
      <c r="E1494" s="95"/>
    </row>
    <row r="1495" spans="1:5" x14ac:dyDescent="0.25">
      <c r="A1495" s="95" t="s">
        <v>2966</v>
      </c>
      <c r="B1495" s="95" t="s">
        <v>2967</v>
      </c>
      <c r="C1495" s="95" t="s">
        <v>42</v>
      </c>
      <c r="D1495" s="95" t="s">
        <v>302</v>
      </c>
      <c r="E1495" s="95"/>
    </row>
    <row r="1496" spans="1:5" x14ac:dyDescent="0.25">
      <c r="A1496" s="95" t="s">
        <v>2968</v>
      </c>
      <c r="B1496" s="95" t="s">
        <v>2967</v>
      </c>
      <c r="C1496" s="95" t="s">
        <v>37</v>
      </c>
      <c r="D1496" s="95" t="s">
        <v>302</v>
      </c>
      <c r="E1496" s="95"/>
    </row>
    <row r="1497" spans="1:5" x14ac:dyDescent="0.25">
      <c r="A1497" s="95" t="s">
        <v>2969</v>
      </c>
      <c r="B1497" s="95" t="s">
        <v>2970</v>
      </c>
      <c r="C1497" s="95" t="s">
        <v>42</v>
      </c>
      <c r="D1497" s="95" t="s">
        <v>302</v>
      </c>
      <c r="E1497" s="95"/>
    </row>
    <row r="1498" spans="1:5" x14ac:dyDescent="0.25">
      <c r="A1498" s="95" t="s">
        <v>2971</v>
      </c>
      <c r="B1498" s="95" t="s">
        <v>2972</v>
      </c>
      <c r="C1498" s="95" t="s">
        <v>42</v>
      </c>
      <c r="D1498" s="95" t="s">
        <v>302</v>
      </c>
      <c r="E1498" s="95"/>
    </row>
    <row r="1499" spans="1:5" x14ac:dyDescent="0.25">
      <c r="A1499" s="95" t="s">
        <v>2973</v>
      </c>
      <c r="B1499" s="95" t="s">
        <v>2974</v>
      </c>
      <c r="C1499" s="95" t="s">
        <v>53</v>
      </c>
      <c r="D1499" s="95" t="s">
        <v>302</v>
      </c>
      <c r="E1499" s="95"/>
    </row>
    <row r="1500" spans="1:5" x14ac:dyDescent="0.25">
      <c r="A1500" s="95" t="s">
        <v>2975</v>
      </c>
      <c r="B1500" s="95" t="s">
        <v>2976</v>
      </c>
      <c r="C1500" s="95" t="s">
        <v>53</v>
      </c>
      <c r="D1500" s="95" t="s">
        <v>302</v>
      </c>
      <c r="E1500" s="95"/>
    </row>
    <row r="1501" spans="1:5" x14ac:dyDescent="0.25">
      <c r="A1501" s="95" t="s">
        <v>2977</v>
      </c>
      <c r="B1501" s="95" t="s">
        <v>2978</v>
      </c>
      <c r="C1501" s="95" t="s">
        <v>53</v>
      </c>
      <c r="D1501" s="95" t="s">
        <v>302</v>
      </c>
      <c r="E1501" s="95"/>
    </row>
    <row r="1502" spans="1:5" x14ac:dyDescent="0.25">
      <c r="A1502" s="95" t="s">
        <v>2979</v>
      </c>
      <c r="B1502" s="95" t="s">
        <v>2980</v>
      </c>
      <c r="C1502" s="95" t="s">
        <v>53</v>
      </c>
      <c r="D1502" s="95" t="s">
        <v>302</v>
      </c>
      <c r="E1502" s="95"/>
    </row>
    <row r="1503" spans="1:5" x14ac:dyDescent="0.25">
      <c r="A1503" s="95" t="s">
        <v>2981</v>
      </c>
      <c r="B1503" s="95" t="s">
        <v>2982</v>
      </c>
      <c r="C1503" s="95" t="s">
        <v>53</v>
      </c>
      <c r="D1503" s="95" t="s">
        <v>302</v>
      </c>
      <c r="E1503" s="95"/>
    </row>
    <row r="1504" spans="1:5" x14ac:dyDescent="0.25">
      <c r="A1504" s="95" t="s">
        <v>2983</v>
      </c>
      <c r="B1504" s="95" t="s">
        <v>2984</v>
      </c>
      <c r="C1504" s="95" t="s">
        <v>53</v>
      </c>
      <c r="D1504" s="95" t="s">
        <v>302</v>
      </c>
      <c r="E1504" s="95"/>
    </row>
    <row r="1505" spans="1:5" x14ac:dyDescent="0.25">
      <c r="A1505" s="95" t="s">
        <v>2985</v>
      </c>
      <c r="B1505" s="95" t="s">
        <v>2986</v>
      </c>
      <c r="C1505" s="95" t="s">
        <v>53</v>
      </c>
      <c r="D1505" s="95" t="s">
        <v>302</v>
      </c>
      <c r="E1505" s="95"/>
    </row>
    <row r="1506" spans="1:5" x14ac:dyDescent="0.25">
      <c r="A1506" s="95" t="s">
        <v>2987</v>
      </c>
      <c r="B1506" s="95" t="s">
        <v>2988</v>
      </c>
      <c r="C1506" s="95" t="s">
        <v>53</v>
      </c>
      <c r="D1506" s="95" t="s">
        <v>302</v>
      </c>
      <c r="E1506" s="95"/>
    </row>
    <row r="1507" spans="1:5" x14ac:dyDescent="0.25">
      <c r="A1507" s="95" t="s">
        <v>2989</v>
      </c>
      <c r="B1507" s="95" t="s">
        <v>2990</v>
      </c>
      <c r="C1507" s="95" t="s">
        <v>53</v>
      </c>
      <c r="D1507" s="95" t="s">
        <v>302</v>
      </c>
      <c r="E1507" s="95"/>
    </row>
    <row r="1508" spans="1:5" x14ac:dyDescent="0.25">
      <c r="A1508" s="95" t="s">
        <v>2991</v>
      </c>
      <c r="B1508" s="95" t="s">
        <v>2992</v>
      </c>
      <c r="C1508" s="95" t="s">
        <v>53</v>
      </c>
      <c r="D1508" s="95" t="s">
        <v>302</v>
      </c>
      <c r="E1508" s="95"/>
    </row>
    <row r="1509" spans="1:5" x14ac:dyDescent="0.25">
      <c r="A1509" s="95" t="s">
        <v>2993</v>
      </c>
      <c r="B1509" s="95" t="s">
        <v>2994</v>
      </c>
      <c r="C1509" s="95" t="s">
        <v>53</v>
      </c>
      <c r="D1509" s="95" t="s">
        <v>302</v>
      </c>
      <c r="E1509" s="95"/>
    </row>
    <row r="1510" spans="1:5" x14ac:dyDescent="0.25">
      <c r="A1510" s="95" t="s">
        <v>2995</v>
      </c>
      <c r="B1510" s="95" t="s">
        <v>2996</v>
      </c>
      <c r="C1510" s="95" t="s">
        <v>53</v>
      </c>
      <c r="D1510" s="95" t="s">
        <v>302</v>
      </c>
      <c r="E1510" s="95"/>
    </row>
    <row r="1511" spans="1:5" x14ac:dyDescent="0.25">
      <c r="A1511" s="95" t="s">
        <v>2997</v>
      </c>
      <c r="B1511" s="95" t="s">
        <v>2998</v>
      </c>
      <c r="C1511" s="95" t="s">
        <v>53</v>
      </c>
      <c r="D1511" s="95" t="s">
        <v>302</v>
      </c>
      <c r="E1511" s="95"/>
    </row>
    <row r="1512" spans="1:5" x14ac:dyDescent="0.25">
      <c r="A1512" s="95" t="s">
        <v>2999</v>
      </c>
      <c r="B1512" s="95" t="s">
        <v>3000</v>
      </c>
      <c r="C1512" s="95" t="s">
        <v>53</v>
      </c>
      <c r="D1512" s="95" t="s">
        <v>302</v>
      </c>
      <c r="E1512" s="95"/>
    </row>
    <row r="1513" spans="1:5" x14ac:dyDescent="0.25">
      <c r="A1513" s="95" t="s">
        <v>3001</v>
      </c>
      <c r="B1513" s="95" t="s">
        <v>3002</v>
      </c>
      <c r="C1513" s="95" t="s">
        <v>53</v>
      </c>
      <c r="D1513" s="95" t="s">
        <v>302</v>
      </c>
      <c r="E1513" s="95"/>
    </row>
    <row r="1514" spans="1:5" x14ac:dyDescent="0.25">
      <c r="A1514" s="95" t="s">
        <v>3003</v>
      </c>
      <c r="B1514" s="95" t="s">
        <v>3004</v>
      </c>
      <c r="C1514" s="95" t="s">
        <v>53</v>
      </c>
      <c r="D1514" s="95" t="s">
        <v>302</v>
      </c>
      <c r="E1514" s="95"/>
    </row>
    <row r="1515" spans="1:5" x14ac:dyDescent="0.25">
      <c r="A1515" s="95" t="s">
        <v>3005</v>
      </c>
      <c r="B1515" s="95" t="s">
        <v>3006</v>
      </c>
      <c r="C1515" s="95" t="s">
        <v>53</v>
      </c>
      <c r="D1515" s="95" t="s">
        <v>302</v>
      </c>
      <c r="E1515" s="95"/>
    </row>
    <row r="1516" spans="1:5" x14ac:dyDescent="0.25">
      <c r="A1516" s="95" t="s">
        <v>3007</v>
      </c>
      <c r="B1516" s="95" t="s">
        <v>3008</v>
      </c>
      <c r="C1516" s="95" t="s">
        <v>53</v>
      </c>
      <c r="D1516" s="95" t="s">
        <v>302</v>
      </c>
      <c r="E1516" s="95"/>
    </row>
    <row r="1517" spans="1:5" x14ac:dyDescent="0.25">
      <c r="A1517" s="95" t="s">
        <v>3009</v>
      </c>
      <c r="B1517" s="95" t="s">
        <v>3010</v>
      </c>
      <c r="C1517" s="95" t="s">
        <v>37</v>
      </c>
      <c r="D1517" s="95" t="s">
        <v>302</v>
      </c>
      <c r="E1517" s="95"/>
    </row>
    <row r="1518" spans="1:5" x14ac:dyDescent="0.25">
      <c r="A1518" s="95" t="s">
        <v>3011</v>
      </c>
      <c r="B1518" s="95" t="s">
        <v>3012</v>
      </c>
      <c r="C1518" s="95" t="s">
        <v>53</v>
      </c>
      <c r="D1518" s="95" t="s">
        <v>302</v>
      </c>
      <c r="E1518" s="95"/>
    </row>
    <row r="1519" spans="1:5" x14ac:dyDescent="0.25">
      <c r="A1519" s="95" t="s">
        <v>3013</v>
      </c>
      <c r="B1519" s="95" t="s">
        <v>3012</v>
      </c>
      <c r="C1519" s="95" t="s">
        <v>46</v>
      </c>
      <c r="D1519" s="95" t="s">
        <v>302</v>
      </c>
      <c r="E1519" s="95"/>
    </row>
    <row r="1520" spans="1:5" x14ac:dyDescent="0.25">
      <c r="A1520" s="95" t="s">
        <v>3014</v>
      </c>
      <c r="B1520" s="95" t="s">
        <v>3015</v>
      </c>
      <c r="C1520" s="95" t="s">
        <v>37</v>
      </c>
      <c r="D1520" s="95" t="s">
        <v>302</v>
      </c>
      <c r="E1520" s="95"/>
    </row>
    <row r="1521" spans="1:5" x14ac:dyDescent="0.25">
      <c r="A1521" s="95" t="s">
        <v>3016</v>
      </c>
      <c r="B1521" s="95" t="s">
        <v>3017</v>
      </c>
      <c r="C1521" s="95" t="s">
        <v>53</v>
      </c>
      <c r="D1521" s="95" t="s">
        <v>302</v>
      </c>
      <c r="E1521" s="95"/>
    </row>
    <row r="1522" spans="1:5" x14ac:dyDescent="0.25">
      <c r="A1522" s="95" t="s">
        <v>3018</v>
      </c>
      <c r="B1522" s="95" t="s">
        <v>3019</v>
      </c>
      <c r="C1522" s="95" t="s">
        <v>37</v>
      </c>
      <c r="D1522" s="95" t="s">
        <v>302</v>
      </c>
      <c r="E1522" s="95"/>
    </row>
    <row r="1523" spans="1:5" x14ac:dyDescent="0.25">
      <c r="A1523" s="95" t="s">
        <v>3020</v>
      </c>
      <c r="B1523" s="95" t="s">
        <v>3019</v>
      </c>
      <c r="C1523" s="95" t="s">
        <v>53</v>
      </c>
      <c r="D1523" s="95" t="s">
        <v>302</v>
      </c>
      <c r="E1523" s="95"/>
    </row>
    <row r="1524" spans="1:5" x14ac:dyDescent="0.25">
      <c r="A1524" s="95" t="s">
        <v>3021</v>
      </c>
      <c r="B1524" s="95" t="s">
        <v>3022</v>
      </c>
      <c r="C1524" s="95" t="s">
        <v>46</v>
      </c>
      <c r="D1524" s="95" t="s">
        <v>302</v>
      </c>
      <c r="E1524" s="95"/>
    </row>
    <row r="1525" spans="1:5" x14ac:dyDescent="0.25">
      <c r="A1525" s="95" t="s">
        <v>3023</v>
      </c>
      <c r="B1525" s="95" t="s">
        <v>3024</v>
      </c>
      <c r="C1525" s="95" t="s">
        <v>53</v>
      </c>
      <c r="D1525" s="95" t="s">
        <v>302</v>
      </c>
      <c r="E1525" s="95"/>
    </row>
    <row r="1526" spans="1:5" x14ac:dyDescent="0.25">
      <c r="A1526" s="95" t="s">
        <v>3025</v>
      </c>
      <c r="B1526" s="95" t="s">
        <v>3026</v>
      </c>
      <c r="C1526" s="95" t="s">
        <v>37</v>
      </c>
      <c r="D1526" s="95" t="s">
        <v>302</v>
      </c>
      <c r="E1526" s="95"/>
    </row>
    <row r="1527" spans="1:5" x14ac:dyDescent="0.25">
      <c r="A1527" s="95" t="s">
        <v>3027</v>
      </c>
      <c r="B1527" s="95" t="s">
        <v>3028</v>
      </c>
      <c r="C1527" s="95" t="s">
        <v>37</v>
      </c>
      <c r="D1527" s="95" t="s">
        <v>302</v>
      </c>
      <c r="E1527" s="95"/>
    </row>
    <row r="1528" spans="1:5" x14ac:dyDescent="0.25">
      <c r="A1528" s="95" t="s">
        <v>3029</v>
      </c>
      <c r="B1528" s="95" t="s">
        <v>3030</v>
      </c>
      <c r="C1528" s="95" t="s">
        <v>37</v>
      </c>
      <c r="D1528" s="95" t="s">
        <v>302</v>
      </c>
      <c r="E1528" s="95"/>
    </row>
    <row r="1529" spans="1:5" x14ac:dyDescent="0.25">
      <c r="A1529" s="95" t="s">
        <v>3031</v>
      </c>
      <c r="B1529" s="95" t="s">
        <v>3032</v>
      </c>
      <c r="C1529" s="95" t="s">
        <v>53</v>
      </c>
      <c r="D1529" s="95" t="s">
        <v>302</v>
      </c>
      <c r="E1529" s="95"/>
    </row>
    <row r="1530" spans="1:5" x14ac:dyDescent="0.25">
      <c r="A1530" s="95" t="s">
        <v>3033</v>
      </c>
      <c r="B1530" s="95" t="s">
        <v>3034</v>
      </c>
      <c r="C1530" s="95" t="s">
        <v>46</v>
      </c>
      <c r="D1530" s="95" t="s">
        <v>302</v>
      </c>
      <c r="E1530" s="95"/>
    </row>
    <row r="1531" spans="1:5" x14ac:dyDescent="0.25">
      <c r="A1531" s="95" t="s">
        <v>3035</v>
      </c>
      <c r="B1531" s="95" t="s">
        <v>3036</v>
      </c>
      <c r="C1531" s="95" t="s">
        <v>46</v>
      </c>
      <c r="D1531" s="95" t="s">
        <v>302</v>
      </c>
      <c r="E1531" s="95"/>
    </row>
    <row r="1532" spans="1:5" x14ac:dyDescent="0.25">
      <c r="A1532" s="95" t="s">
        <v>3037</v>
      </c>
      <c r="B1532" s="95" t="s">
        <v>2967</v>
      </c>
      <c r="C1532" s="95" t="s">
        <v>37</v>
      </c>
      <c r="D1532" s="95" t="s">
        <v>302</v>
      </c>
      <c r="E1532" s="95"/>
    </row>
    <row r="1533" spans="1:5" x14ac:dyDescent="0.25">
      <c r="A1533" s="95" t="s">
        <v>3038</v>
      </c>
      <c r="B1533" s="95" t="s">
        <v>3039</v>
      </c>
      <c r="C1533" s="95" t="s">
        <v>46</v>
      </c>
      <c r="D1533" s="95" t="s">
        <v>302</v>
      </c>
      <c r="E1533" s="95"/>
    </row>
    <row r="1534" spans="1:5" x14ac:dyDescent="0.25">
      <c r="A1534" s="95" t="s">
        <v>3040</v>
      </c>
      <c r="B1534" s="95" t="s">
        <v>3012</v>
      </c>
      <c r="C1534" s="95" t="s">
        <v>159</v>
      </c>
      <c r="D1534" s="95" t="s">
        <v>302</v>
      </c>
      <c r="E1534" s="95"/>
    </row>
    <row r="1535" spans="1:5" x14ac:dyDescent="0.25">
      <c r="A1535" s="95" t="s">
        <v>3041</v>
      </c>
      <c r="B1535" s="95" t="s">
        <v>3010</v>
      </c>
      <c r="C1535" s="95" t="s">
        <v>90</v>
      </c>
      <c r="D1535" s="95" t="s">
        <v>302</v>
      </c>
      <c r="E1535" s="95"/>
    </row>
    <row r="1536" spans="1:5" x14ac:dyDescent="0.25">
      <c r="A1536" s="95" t="s">
        <v>3042</v>
      </c>
      <c r="B1536" s="95" t="s">
        <v>3043</v>
      </c>
      <c r="C1536" s="95" t="s">
        <v>90</v>
      </c>
      <c r="D1536" s="95" t="s">
        <v>302</v>
      </c>
      <c r="E1536" s="95"/>
    </row>
    <row r="1537" spans="1:5" x14ac:dyDescent="0.25">
      <c r="A1537" s="95" t="s">
        <v>3044</v>
      </c>
      <c r="B1537" s="95" t="s">
        <v>3045</v>
      </c>
      <c r="C1537" s="95" t="s">
        <v>42</v>
      </c>
      <c r="D1537" s="95" t="s">
        <v>302</v>
      </c>
      <c r="E1537" s="95"/>
    </row>
    <row r="1538" spans="1:5" x14ac:dyDescent="0.25">
      <c r="A1538" s="95" t="s">
        <v>3046</v>
      </c>
      <c r="B1538" s="95" t="s">
        <v>3047</v>
      </c>
      <c r="C1538" s="95" t="s">
        <v>53</v>
      </c>
      <c r="D1538" s="95" t="s">
        <v>302</v>
      </c>
      <c r="E1538" s="95"/>
    </row>
    <row r="1539" spans="1:5" x14ac:dyDescent="0.25">
      <c r="A1539" s="95" t="s">
        <v>3048</v>
      </c>
      <c r="B1539" s="95" t="s">
        <v>3049</v>
      </c>
      <c r="C1539" s="95" t="s">
        <v>90</v>
      </c>
      <c r="D1539" s="95" t="s">
        <v>302</v>
      </c>
      <c r="E1539" s="95"/>
    </row>
    <row r="1540" spans="1:5" x14ac:dyDescent="0.25">
      <c r="A1540" s="95" t="s">
        <v>3050</v>
      </c>
      <c r="B1540" s="95" t="s">
        <v>3049</v>
      </c>
      <c r="C1540" s="95" t="s">
        <v>37</v>
      </c>
      <c r="D1540" s="95" t="s">
        <v>302</v>
      </c>
      <c r="E1540" s="95"/>
    </row>
    <row r="1541" spans="1:5" x14ac:dyDescent="0.25">
      <c r="A1541" s="95" t="s">
        <v>3051</v>
      </c>
      <c r="B1541" s="95" t="s">
        <v>3052</v>
      </c>
      <c r="C1541" s="95" t="s">
        <v>42</v>
      </c>
      <c r="D1541" s="95" t="s">
        <v>302</v>
      </c>
      <c r="E1541" s="95"/>
    </row>
    <row r="1542" spans="1:5" x14ac:dyDescent="0.25">
      <c r="A1542" s="95" t="s">
        <v>3053</v>
      </c>
      <c r="B1542" s="95" t="s">
        <v>3054</v>
      </c>
      <c r="C1542" s="95" t="s">
        <v>42</v>
      </c>
      <c r="D1542" s="95" t="s">
        <v>302</v>
      </c>
      <c r="E1542" s="95"/>
    </row>
    <row r="1543" spans="1:5" x14ac:dyDescent="0.25">
      <c r="A1543" s="95" t="s">
        <v>3055</v>
      </c>
      <c r="B1543" s="95" t="s">
        <v>3056</v>
      </c>
      <c r="C1543" s="95" t="s">
        <v>42</v>
      </c>
      <c r="D1543" s="95" t="s">
        <v>302</v>
      </c>
      <c r="E1543" s="95"/>
    </row>
    <row r="1544" spans="1:5" x14ac:dyDescent="0.25">
      <c r="A1544" s="95" t="s">
        <v>3057</v>
      </c>
      <c r="B1544" s="95" t="s">
        <v>3058</v>
      </c>
      <c r="C1544" s="95" t="s">
        <v>42</v>
      </c>
      <c r="D1544" s="95" t="s">
        <v>302</v>
      </c>
      <c r="E1544" s="95"/>
    </row>
    <row r="1545" spans="1:5" x14ac:dyDescent="0.25">
      <c r="A1545" s="95" t="s">
        <v>3059</v>
      </c>
      <c r="B1545" s="95" t="s">
        <v>3060</v>
      </c>
      <c r="C1545" s="95" t="s">
        <v>42</v>
      </c>
      <c r="D1545" s="95" t="s">
        <v>302</v>
      </c>
      <c r="E1545" s="95"/>
    </row>
    <row r="1546" spans="1:5" x14ac:dyDescent="0.25">
      <c r="A1546" s="95" t="s">
        <v>3061</v>
      </c>
      <c r="B1546" s="95" t="s">
        <v>3062</v>
      </c>
      <c r="C1546" s="95" t="s">
        <v>42</v>
      </c>
      <c r="D1546" s="95" t="s">
        <v>302</v>
      </c>
      <c r="E1546" s="95"/>
    </row>
    <row r="1547" spans="1:5" x14ac:dyDescent="0.25">
      <c r="A1547" s="95" t="s">
        <v>3063</v>
      </c>
      <c r="B1547" s="95" t="s">
        <v>3064</v>
      </c>
      <c r="C1547" s="95" t="s">
        <v>42</v>
      </c>
      <c r="D1547" s="95" t="s">
        <v>302</v>
      </c>
      <c r="E1547" s="95"/>
    </row>
    <row r="1548" spans="1:5" x14ac:dyDescent="0.25">
      <c r="A1548" s="95" t="s">
        <v>3065</v>
      </c>
      <c r="B1548" s="95" t="s">
        <v>3066</v>
      </c>
      <c r="C1548" s="95" t="s">
        <v>42</v>
      </c>
      <c r="D1548" s="95" t="s">
        <v>302</v>
      </c>
      <c r="E1548" s="95"/>
    </row>
    <row r="1549" spans="1:5" x14ac:dyDescent="0.25">
      <c r="A1549" s="95" t="s">
        <v>3067</v>
      </c>
      <c r="B1549" s="95" t="s">
        <v>3068</v>
      </c>
      <c r="C1549" s="95" t="s">
        <v>42</v>
      </c>
      <c r="D1549" s="95" t="s">
        <v>302</v>
      </c>
      <c r="E1549" s="95"/>
    </row>
    <row r="1550" spans="1:5" x14ac:dyDescent="0.25">
      <c r="A1550" s="95" t="s">
        <v>3069</v>
      </c>
      <c r="B1550" s="95" t="s">
        <v>3070</v>
      </c>
      <c r="C1550" s="95" t="s">
        <v>42</v>
      </c>
      <c r="D1550" s="95" t="s">
        <v>302</v>
      </c>
      <c r="E1550" s="95"/>
    </row>
    <row r="1551" spans="1:5" x14ac:dyDescent="0.25">
      <c r="A1551" s="95" t="s">
        <v>3071</v>
      </c>
      <c r="B1551" s="95" t="s">
        <v>3072</v>
      </c>
      <c r="C1551" s="95" t="s">
        <v>42</v>
      </c>
      <c r="D1551" s="95" t="s">
        <v>302</v>
      </c>
      <c r="E1551" s="95"/>
    </row>
    <row r="1552" spans="1:5" x14ac:dyDescent="0.25">
      <c r="A1552" s="95" t="s">
        <v>3073</v>
      </c>
      <c r="B1552" s="95" t="s">
        <v>3074</v>
      </c>
      <c r="C1552" s="95" t="s">
        <v>42</v>
      </c>
      <c r="D1552" s="95" t="s">
        <v>302</v>
      </c>
      <c r="E1552" s="95"/>
    </row>
    <row r="1553" spans="1:5" x14ac:dyDescent="0.25">
      <c r="A1553" s="95" t="s">
        <v>3075</v>
      </c>
      <c r="B1553" s="95" t="s">
        <v>3076</v>
      </c>
      <c r="C1553" s="95" t="s">
        <v>42</v>
      </c>
      <c r="D1553" s="95" t="s">
        <v>302</v>
      </c>
      <c r="E1553" s="95"/>
    </row>
    <row r="1554" spans="1:5" x14ac:dyDescent="0.25">
      <c r="A1554" s="95" t="s">
        <v>3077</v>
      </c>
      <c r="B1554" s="95" t="s">
        <v>2940</v>
      </c>
      <c r="C1554" s="95" t="s">
        <v>64</v>
      </c>
      <c r="D1554" s="95" t="s">
        <v>302</v>
      </c>
      <c r="E1554" s="95"/>
    </row>
    <row r="1555" spans="1:5" x14ac:dyDescent="0.25">
      <c r="A1555" s="95" t="s">
        <v>3078</v>
      </c>
      <c r="B1555" s="95" t="s">
        <v>2942</v>
      </c>
      <c r="C1555" s="95" t="s">
        <v>64</v>
      </c>
      <c r="D1555" s="95" t="s">
        <v>302</v>
      </c>
      <c r="E1555" s="95"/>
    </row>
    <row r="1556" spans="1:5" x14ac:dyDescent="0.25">
      <c r="A1556" s="95" t="s">
        <v>3079</v>
      </c>
      <c r="B1556" s="95" t="s">
        <v>2940</v>
      </c>
      <c r="C1556" s="95" t="s">
        <v>60</v>
      </c>
      <c r="D1556" s="95" t="s">
        <v>302</v>
      </c>
      <c r="E1556" s="95"/>
    </row>
    <row r="1557" spans="1:5" x14ac:dyDescent="0.25">
      <c r="A1557" s="95" t="s">
        <v>3080</v>
      </c>
      <c r="B1557" s="95" t="s">
        <v>2942</v>
      </c>
      <c r="C1557" s="95" t="s">
        <v>60</v>
      </c>
      <c r="D1557" s="95" t="s">
        <v>302</v>
      </c>
      <c r="E1557" s="95"/>
    </row>
    <row r="1558" spans="1:5" x14ac:dyDescent="0.25">
      <c r="A1558" s="95" t="s">
        <v>3081</v>
      </c>
      <c r="B1558" s="95" t="s">
        <v>3062</v>
      </c>
      <c r="C1558" s="95" t="s">
        <v>37</v>
      </c>
      <c r="D1558" s="95" t="s">
        <v>302</v>
      </c>
      <c r="E1558" s="95"/>
    </row>
    <row r="1559" spans="1:5" x14ac:dyDescent="0.25">
      <c r="A1559" s="95" t="s">
        <v>3082</v>
      </c>
      <c r="B1559" s="95" t="s">
        <v>3064</v>
      </c>
      <c r="C1559" s="95" t="s">
        <v>37</v>
      </c>
      <c r="D1559" s="95" t="s">
        <v>302</v>
      </c>
      <c r="E1559" s="95"/>
    </row>
    <row r="1560" spans="1:5" x14ac:dyDescent="0.25">
      <c r="A1560" s="95" t="s">
        <v>3083</v>
      </c>
      <c r="B1560" s="95" t="s">
        <v>3066</v>
      </c>
      <c r="C1560" s="95" t="s">
        <v>37</v>
      </c>
      <c r="D1560" s="95" t="s">
        <v>302</v>
      </c>
      <c r="E1560" s="95"/>
    </row>
    <row r="1561" spans="1:5" x14ac:dyDescent="0.25">
      <c r="A1561" s="95" t="s">
        <v>3084</v>
      </c>
      <c r="B1561" s="95" t="s">
        <v>3068</v>
      </c>
      <c r="C1561" s="95" t="s">
        <v>37</v>
      </c>
      <c r="D1561" s="95" t="s">
        <v>302</v>
      </c>
      <c r="E1561" s="95"/>
    </row>
    <row r="1562" spans="1:5" x14ac:dyDescent="0.25">
      <c r="A1562" s="95" t="s">
        <v>3085</v>
      </c>
      <c r="B1562" s="95" t="s">
        <v>3086</v>
      </c>
      <c r="C1562" s="95" t="s">
        <v>46</v>
      </c>
      <c r="D1562" s="95" t="s">
        <v>302</v>
      </c>
      <c r="E1562" s="95"/>
    </row>
    <row r="1563" spans="1:5" x14ac:dyDescent="0.25">
      <c r="A1563" s="95" t="s">
        <v>3087</v>
      </c>
      <c r="B1563" s="95" t="s">
        <v>3088</v>
      </c>
      <c r="C1563" s="95" t="s">
        <v>42</v>
      </c>
      <c r="D1563" s="95" t="s">
        <v>302</v>
      </c>
      <c r="E1563" s="95"/>
    </row>
    <row r="1564" spans="1:5" x14ac:dyDescent="0.25">
      <c r="A1564" s="95" t="s">
        <v>3089</v>
      </c>
      <c r="B1564" s="95" t="s">
        <v>3090</v>
      </c>
      <c r="C1564" s="95" t="s">
        <v>42</v>
      </c>
      <c r="D1564" s="95" t="s">
        <v>302</v>
      </c>
      <c r="E1564" s="95"/>
    </row>
    <row r="1565" spans="1:5" x14ac:dyDescent="0.25">
      <c r="A1565" s="95" t="s">
        <v>3091</v>
      </c>
      <c r="B1565" s="95" t="s">
        <v>3092</v>
      </c>
      <c r="C1565" s="95" t="s">
        <v>46</v>
      </c>
      <c r="D1565" s="95" t="s">
        <v>302</v>
      </c>
      <c r="E1565" s="95"/>
    </row>
    <row r="1566" spans="1:5" x14ac:dyDescent="0.25">
      <c r="A1566" s="95" t="s">
        <v>3093</v>
      </c>
      <c r="B1566" s="95" t="s">
        <v>3094</v>
      </c>
      <c r="C1566" s="95" t="s">
        <v>42</v>
      </c>
      <c r="D1566" s="95" t="s">
        <v>302</v>
      </c>
      <c r="E1566" s="95"/>
    </row>
    <row r="1567" spans="1:5" x14ac:dyDescent="0.25">
      <c r="A1567" s="95" t="s">
        <v>3095</v>
      </c>
      <c r="B1567" s="95" t="s">
        <v>3076</v>
      </c>
      <c r="C1567" s="95" t="s">
        <v>37</v>
      </c>
      <c r="D1567" s="95" t="s">
        <v>302</v>
      </c>
      <c r="E1567" s="95"/>
    </row>
    <row r="1568" spans="1:5" x14ac:dyDescent="0.25">
      <c r="A1568" s="95" t="s">
        <v>3096</v>
      </c>
      <c r="B1568" s="95" t="s">
        <v>3097</v>
      </c>
      <c r="C1568" s="95" t="s">
        <v>42</v>
      </c>
      <c r="D1568" s="95" t="s">
        <v>302</v>
      </c>
      <c r="E1568" s="95"/>
    </row>
    <row r="1569" spans="1:5" x14ac:dyDescent="0.25">
      <c r="A1569" s="95" t="s">
        <v>3098</v>
      </c>
      <c r="B1569" s="95" t="s">
        <v>3099</v>
      </c>
      <c r="C1569" s="95" t="s">
        <v>90</v>
      </c>
      <c r="D1569" s="95" t="s">
        <v>302</v>
      </c>
      <c r="E1569" s="95"/>
    </row>
    <row r="1570" spans="1:5" x14ac:dyDescent="0.25">
      <c r="A1570" s="95" t="s">
        <v>3100</v>
      </c>
      <c r="B1570" s="95" t="s">
        <v>3101</v>
      </c>
      <c r="C1570" s="95" t="s">
        <v>90</v>
      </c>
      <c r="D1570" s="95" t="s">
        <v>302</v>
      </c>
      <c r="E1570" s="95"/>
    </row>
    <row r="1571" spans="1:5" x14ac:dyDescent="0.25">
      <c r="A1571" s="95" t="s">
        <v>3102</v>
      </c>
      <c r="B1571" s="95" t="s">
        <v>3101</v>
      </c>
      <c r="C1571" s="95" t="s">
        <v>37</v>
      </c>
      <c r="D1571" s="95"/>
      <c r="E1571" s="95"/>
    </row>
    <row r="1572" spans="1:5" x14ac:dyDescent="0.25">
      <c r="A1572" s="95" t="s">
        <v>3103</v>
      </c>
      <c r="B1572" s="95" t="s">
        <v>149</v>
      </c>
      <c r="C1572" s="95" t="s">
        <v>60</v>
      </c>
      <c r="D1572" s="95" t="s">
        <v>302</v>
      </c>
      <c r="E1572" s="95"/>
    </row>
    <row r="1573" spans="1:5" x14ac:dyDescent="0.25">
      <c r="A1573" s="95" t="s">
        <v>148</v>
      </c>
      <c r="B1573" s="95" t="s">
        <v>149</v>
      </c>
      <c r="C1573" s="95" t="s">
        <v>64</v>
      </c>
      <c r="D1573" s="95" t="s">
        <v>302</v>
      </c>
      <c r="E1573" s="95"/>
    </row>
    <row r="1574" spans="1:5" x14ac:dyDescent="0.25">
      <c r="A1574" s="95" t="s">
        <v>3104</v>
      </c>
      <c r="B1574" s="95" t="s">
        <v>149</v>
      </c>
      <c r="C1574" s="95" t="s">
        <v>94</v>
      </c>
      <c r="D1574" s="95" t="s">
        <v>302</v>
      </c>
      <c r="E1574" s="95"/>
    </row>
    <row r="1575" spans="1:5" x14ac:dyDescent="0.25">
      <c r="A1575" s="95" t="s">
        <v>3105</v>
      </c>
      <c r="B1575" s="95" t="s">
        <v>149</v>
      </c>
      <c r="C1575" s="95" t="s">
        <v>37</v>
      </c>
      <c r="D1575" s="95" t="s">
        <v>302</v>
      </c>
      <c r="E1575" s="95"/>
    </row>
    <row r="1576" spans="1:5" x14ac:dyDescent="0.25">
      <c r="A1576" s="95" t="s">
        <v>3106</v>
      </c>
      <c r="B1576" s="95" t="s">
        <v>3107</v>
      </c>
      <c r="C1576" s="95" t="s">
        <v>46</v>
      </c>
      <c r="D1576" s="95" t="s">
        <v>302</v>
      </c>
      <c r="E1576" s="95"/>
    </row>
    <row r="1577" spans="1:5" x14ac:dyDescent="0.25">
      <c r="A1577" s="95" t="s">
        <v>3108</v>
      </c>
      <c r="B1577" s="95" t="s">
        <v>3109</v>
      </c>
      <c r="C1577" s="95" t="s">
        <v>46</v>
      </c>
      <c r="D1577" s="95" t="s">
        <v>302</v>
      </c>
      <c r="E1577" s="95"/>
    </row>
    <row r="1578" spans="1:5" x14ac:dyDescent="0.25">
      <c r="A1578" s="95" t="s">
        <v>3110</v>
      </c>
      <c r="B1578" s="95" t="s">
        <v>3111</v>
      </c>
      <c r="C1578" s="95" t="s">
        <v>37</v>
      </c>
      <c r="D1578" s="95" t="s">
        <v>302</v>
      </c>
      <c r="E1578" s="95"/>
    </row>
    <row r="1579" spans="1:5" x14ac:dyDescent="0.25">
      <c r="A1579" s="95" t="s">
        <v>3112</v>
      </c>
      <c r="B1579" s="95" t="s">
        <v>3113</v>
      </c>
      <c r="C1579" s="95" t="s">
        <v>60</v>
      </c>
      <c r="D1579" s="95" t="s">
        <v>302</v>
      </c>
      <c r="E1579" s="95"/>
    </row>
    <row r="1580" spans="1:5" x14ac:dyDescent="0.25">
      <c r="A1580" s="95" t="s">
        <v>3114</v>
      </c>
      <c r="B1580" s="95" t="s">
        <v>3115</v>
      </c>
      <c r="C1580" s="95" t="s">
        <v>60</v>
      </c>
      <c r="D1580" s="95" t="s">
        <v>302</v>
      </c>
      <c r="E1580" s="95"/>
    </row>
    <row r="1581" spans="1:5" x14ac:dyDescent="0.25">
      <c r="A1581" s="95" t="s">
        <v>3116</v>
      </c>
      <c r="B1581" s="95" t="s">
        <v>3115</v>
      </c>
      <c r="C1581" s="95" t="s">
        <v>64</v>
      </c>
      <c r="D1581" s="95" t="s">
        <v>302</v>
      </c>
      <c r="E1581" s="95"/>
    </row>
    <row r="1582" spans="1:5" x14ac:dyDescent="0.25">
      <c r="A1582" s="95" t="s">
        <v>3117</v>
      </c>
      <c r="B1582" s="95" t="s">
        <v>3118</v>
      </c>
      <c r="C1582" s="95" t="s">
        <v>42</v>
      </c>
      <c r="D1582" s="95" t="s">
        <v>302</v>
      </c>
      <c r="E1582" s="95"/>
    </row>
    <row r="1583" spans="1:5" x14ac:dyDescent="0.25">
      <c r="A1583" s="95" t="s">
        <v>3119</v>
      </c>
      <c r="B1583" s="95" t="s">
        <v>3120</v>
      </c>
      <c r="C1583" s="95" t="s">
        <v>53</v>
      </c>
      <c r="D1583" s="95" t="s">
        <v>302</v>
      </c>
      <c r="E1583" s="95"/>
    </row>
    <row r="1584" spans="1:5" x14ac:dyDescent="0.25">
      <c r="A1584" s="95" t="s">
        <v>3121</v>
      </c>
      <c r="B1584" s="95" t="s">
        <v>3122</v>
      </c>
      <c r="C1584" s="95" t="s">
        <v>53</v>
      </c>
      <c r="D1584" s="95" t="s">
        <v>302</v>
      </c>
      <c r="E1584" s="95"/>
    </row>
    <row r="1585" spans="1:5" x14ac:dyDescent="0.25">
      <c r="A1585" s="95" t="s">
        <v>3123</v>
      </c>
      <c r="B1585" s="95" t="s">
        <v>3124</v>
      </c>
      <c r="C1585" s="95" t="s">
        <v>53</v>
      </c>
      <c r="D1585" s="95" t="s">
        <v>302</v>
      </c>
      <c r="E1585" s="95"/>
    </row>
    <row r="1586" spans="1:5" x14ac:dyDescent="0.25">
      <c r="A1586" s="95" t="s">
        <v>3125</v>
      </c>
      <c r="B1586" s="95" t="s">
        <v>3126</v>
      </c>
      <c r="C1586" s="95" t="s">
        <v>90</v>
      </c>
      <c r="D1586" s="95" t="s">
        <v>302</v>
      </c>
      <c r="E1586" s="95"/>
    </row>
    <row r="1587" spans="1:5" x14ac:dyDescent="0.25">
      <c r="A1587" s="95" t="s">
        <v>3127</v>
      </c>
      <c r="B1587" s="95" t="s">
        <v>3126</v>
      </c>
      <c r="C1587" s="95" t="s">
        <v>37</v>
      </c>
      <c r="D1587" s="95"/>
      <c r="E1587" s="95"/>
    </row>
    <row r="1588" spans="1:5" x14ac:dyDescent="0.25">
      <c r="A1588" s="95" t="s">
        <v>3128</v>
      </c>
      <c r="B1588" s="95" t="s">
        <v>3129</v>
      </c>
      <c r="C1588" s="95" t="s">
        <v>60</v>
      </c>
      <c r="D1588" s="95" t="s">
        <v>302</v>
      </c>
      <c r="E1588" s="95"/>
    </row>
    <row r="1589" spans="1:5" x14ac:dyDescent="0.25">
      <c r="A1589" s="95" t="s">
        <v>3130</v>
      </c>
      <c r="B1589" s="95" t="s">
        <v>152</v>
      </c>
      <c r="C1589" s="95" t="s">
        <v>60</v>
      </c>
      <c r="D1589" s="95" t="s">
        <v>302</v>
      </c>
      <c r="E1589" s="95"/>
    </row>
    <row r="1590" spans="1:5" x14ac:dyDescent="0.25">
      <c r="A1590" s="95" t="s">
        <v>3131</v>
      </c>
      <c r="B1590" s="95" t="s">
        <v>155</v>
      </c>
      <c r="C1590" s="95" t="s">
        <v>60</v>
      </c>
      <c r="D1590" s="95" t="s">
        <v>302</v>
      </c>
      <c r="E1590" s="95"/>
    </row>
    <row r="1591" spans="1:5" x14ac:dyDescent="0.25">
      <c r="A1591" s="95" t="s">
        <v>3132</v>
      </c>
      <c r="B1591" s="95" t="s">
        <v>3133</v>
      </c>
      <c r="C1591" s="95" t="s">
        <v>60</v>
      </c>
      <c r="D1591" s="95" t="s">
        <v>302</v>
      </c>
      <c r="E1591" s="95"/>
    </row>
    <row r="1592" spans="1:5" x14ac:dyDescent="0.25">
      <c r="A1592" s="95" t="s">
        <v>3134</v>
      </c>
      <c r="B1592" s="95" t="s">
        <v>3135</v>
      </c>
      <c r="C1592" s="95" t="s">
        <v>60</v>
      </c>
      <c r="D1592" s="95" t="s">
        <v>302</v>
      </c>
      <c r="E1592" s="95"/>
    </row>
    <row r="1593" spans="1:5" x14ac:dyDescent="0.25">
      <c r="A1593" s="95" t="s">
        <v>3136</v>
      </c>
      <c r="B1593" s="95" t="s">
        <v>3137</v>
      </c>
      <c r="C1593" s="95" t="s">
        <v>60</v>
      </c>
      <c r="D1593" s="95" t="s">
        <v>302</v>
      </c>
      <c r="E1593" s="95"/>
    </row>
    <row r="1594" spans="1:5" x14ac:dyDescent="0.25">
      <c r="A1594" s="95" t="s">
        <v>3138</v>
      </c>
      <c r="B1594" s="95" t="s">
        <v>3139</v>
      </c>
      <c r="C1594" s="95" t="s">
        <v>60</v>
      </c>
      <c r="D1594" s="95" t="s">
        <v>302</v>
      </c>
      <c r="E1594" s="95"/>
    </row>
    <row r="1595" spans="1:5" x14ac:dyDescent="0.25">
      <c r="A1595" s="95" t="s">
        <v>3140</v>
      </c>
      <c r="B1595" s="95" t="s">
        <v>3141</v>
      </c>
      <c r="C1595" s="95" t="s">
        <v>60</v>
      </c>
      <c r="D1595" s="95" t="s">
        <v>302</v>
      </c>
      <c r="E1595" s="95"/>
    </row>
    <row r="1596" spans="1:5" x14ac:dyDescent="0.25">
      <c r="A1596" s="95" t="s">
        <v>3142</v>
      </c>
      <c r="B1596" s="95" t="s">
        <v>3143</v>
      </c>
      <c r="C1596" s="95" t="s">
        <v>60</v>
      </c>
      <c r="D1596" s="95" t="s">
        <v>302</v>
      </c>
      <c r="E1596" s="95"/>
    </row>
    <row r="1597" spans="1:5" x14ac:dyDescent="0.25">
      <c r="A1597" s="95" t="s">
        <v>3144</v>
      </c>
      <c r="B1597" s="95" t="s">
        <v>3129</v>
      </c>
      <c r="C1597" s="95" t="s">
        <v>64</v>
      </c>
      <c r="D1597" s="95" t="s">
        <v>302</v>
      </c>
      <c r="E1597" s="95"/>
    </row>
    <row r="1598" spans="1:5" x14ac:dyDescent="0.25">
      <c r="A1598" s="95" t="s">
        <v>151</v>
      </c>
      <c r="B1598" s="95" t="s">
        <v>152</v>
      </c>
      <c r="C1598" s="95" t="s">
        <v>64</v>
      </c>
      <c r="D1598" s="95" t="s">
        <v>302</v>
      </c>
      <c r="E1598" s="95"/>
    </row>
    <row r="1599" spans="1:5" x14ac:dyDescent="0.25">
      <c r="A1599" s="95" t="s">
        <v>154</v>
      </c>
      <c r="B1599" s="95" t="s">
        <v>155</v>
      </c>
      <c r="C1599" s="95" t="s">
        <v>64</v>
      </c>
      <c r="D1599" s="95" t="s">
        <v>302</v>
      </c>
      <c r="E1599" s="95"/>
    </row>
    <row r="1600" spans="1:5" x14ac:dyDescent="0.25">
      <c r="A1600" s="95" t="s">
        <v>3145</v>
      </c>
      <c r="B1600" s="95" t="s">
        <v>3133</v>
      </c>
      <c r="C1600" s="95" t="s">
        <v>64</v>
      </c>
      <c r="D1600" s="95" t="s">
        <v>302</v>
      </c>
      <c r="E1600" s="95"/>
    </row>
    <row r="1601" spans="1:5" x14ac:dyDescent="0.25">
      <c r="A1601" s="95" t="s">
        <v>3146</v>
      </c>
      <c r="B1601" s="95" t="s">
        <v>3135</v>
      </c>
      <c r="C1601" s="95" t="s">
        <v>64</v>
      </c>
      <c r="D1601" s="95" t="s">
        <v>302</v>
      </c>
      <c r="E1601" s="95"/>
    </row>
    <row r="1602" spans="1:5" x14ac:dyDescent="0.25">
      <c r="A1602" s="95" t="s">
        <v>3147</v>
      </c>
      <c r="B1602" s="95" t="s">
        <v>3148</v>
      </c>
      <c r="C1602" s="95" t="s">
        <v>64</v>
      </c>
      <c r="D1602" s="95" t="s">
        <v>302</v>
      </c>
      <c r="E1602" s="95"/>
    </row>
    <row r="1603" spans="1:5" x14ac:dyDescent="0.25">
      <c r="A1603" s="95" t="s">
        <v>3149</v>
      </c>
      <c r="B1603" s="95" t="s">
        <v>3150</v>
      </c>
      <c r="C1603" s="95" t="s">
        <v>64</v>
      </c>
      <c r="D1603" s="95" t="s">
        <v>302</v>
      </c>
      <c r="E1603" s="95"/>
    </row>
    <row r="1604" spans="1:5" x14ac:dyDescent="0.25">
      <c r="A1604" s="95" t="s">
        <v>3151</v>
      </c>
      <c r="B1604" s="95" t="s">
        <v>3152</v>
      </c>
      <c r="C1604" s="95" t="s">
        <v>64</v>
      </c>
      <c r="D1604" s="95" t="s">
        <v>302</v>
      </c>
      <c r="E1604" s="95"/>
    </row>
    <row r="1605" spans="1:5" x14ac:dyDescent="0.25">
      <c r="A1605" s="95" t="s">
        <v>3153</v>
      </c>
      <c r="B1605" s="95" t="s">
        <v>3154</v>
      </c>
      <c r="C1605" s="95" t="s">
        <v>64</v>
      </c>
      <c r="D1605" s="95" t="s">
        <v>302</v>
      </c>
      <c r="E1605" s="95"/>
    </row>
    <row r="1606" spans="1:5" x14ac:dyDescent="0.25">
      <c r="A1606" s="95" t="s">
        <v>3155</v>
      </c>
      <c r="B1606" s="95" t="s">
        <v>3129</v>
      </c>
      <c r="C1606" s="95" t="s">
        <v>37</v>
      </c>
      <c r="D1606" s="95" t="s">
        <v>302</v>
      </c>
      <c r="E1606" s="95"/>
    </row>
    <row r="1607" spans="1:5" x14ac:dyDescent="0.25">
      <c r="A1607" s="95" t="s">
        <v>3156</v>
      </c>
      <c r="B1607" s="95" t="s">
        <v>152</v>
      </c>
      <c r="C1607" s="95" t="s">
        <v>37</v>
      </c>
      <c r="D1607" s="95" t="s">
        <v>302</v>
      </c>
      <c r="E1607" s="95"/>
    </row>
    <row r="1608" spans="1:5" x14ac:dyDescent="0.25">
      <c r="A1608" s="95" t="s">
        <v>3157</v>
      </c>
      <c r="B1608" s="95" t="s">
        <v>155</v>
      </c>
      <c r="C1608" s="95" t="s">
        <v>37</v>
      </c>
      <c r="D1608" s="95" t="s">
        <v>302</v>
      </c>
      <c r="E1608" s="95"/>
    </row>
    <row r="1609" spans="1:5" x14ac:dyDescent="0.25">
      <c r="A1609" s="95" t="s">
        <v>3158</v>
      </c>
      <c r="B1609" s="95" t="s">
        <v>3133</v>
      </c>
      <c r="C1609" s="95" t="s">
        <v>37</v>
      </c>
      <c r="D1609" s="95" t="s">
        <v>302</v>
      </c>
      <c r="E1609" s="95"/>
    </row>
    <row r="1610" spans="1:5" x14ac:dyDescent="0.25">
      <c r="A1610" s="95" t="s">
        <v>3159</v>
      </c>
      <c r="B1610" s="95" t="s">
        <v>3135</v>
      </c>
      <c r="C1610" s="95" t="s">
        <v>37</v>
      </c>
      <c r="D1610" s="95" t="s">
        <v>302</v>
      </c>
      <c r="E1610" s="95"/>
    </row>
    <row r="1611" spans="1:5" x14ac:dyDescent="0.25">
      <c r="A1611" s="95" t="s">
        <v>3160</v>
      </c>
      <c r="B1611" s="95" t="s">
        <v>3161</v>
      </c>
      <c r="C1611" s="95" t="s">
        <v>64</v>
      </c>
      <c r="D1611" s="95" t="s">
        <v>302</v>
      </c>
      <c r="E1611" s="95"/>
    </row>
    <row r="1612" spans="1:5" x14ac:dyDescent="0.25">
      <c r="A1612" s="95" t="s">
        <v>3162</v>
      </c>
      <c r="B1612" s="95" t="s">
        <v>3161</v>
      </c>
      <c r="C1612" s="95" t="s">
        <v>64</v>
      </c>
      <c r="D1612" s="95" t="s">
        <v>302</v>
      </c>
      <c r="E1612" s="95"/>
    </row>
    <row r="1613" spans="1:5" x14ac:dyDescent="0.25">
      <c r="A1613" s="95" t="s">
        <v>3163</v>
      </c>
      <c r="B1613" s="95" t="s">
        <v>3161</v>
      </c>
      <c r="C1613" s="95" t="s">
        <v>64</v>
      </c>
      <c r="D1613" s="95" t="s">
        <v>302</v>
      </c>
      <c r="E1613" s="95"/>
    </row>
    <row r="1614" spans="1:5" x14ac:dyDescent="0.25">
      <c r="A1614" s="95" t="s">
        <v>3164</v>
      </c>
      <c r="B1614" s="95" t="s">
        <v>3161</v>
      </c>
      <c r="C1614" s="95" t="s">
        <v>60</v>
      </c>
      <c r="D1614" s="95" t="s">
        <v>302</v>
      </c>
      <c r="E1614" s="95"/>
    </row>
    <row r="1615" spans="1:5" x14ac:dyDescent="0.25">
      <c r="A1615" s="95" t="s">
        <v>3165</v>
      </c>
      <c r="B1615" s="95" t="s">
        <v>3166</v>
      </c>
      <c r="C1615" s="95" t="s">
        <v>64</v>
      </c>
      <c r="D1615" s="95" t="s">
        <v>302</v>
      </c>
      <c r="E1615" s="95"/>
    </row>
    <row r="1616" spans="1:5" x14ac:dyDescent="0.25">
      <c r="A1616" s="95" t="s">
        <v>3167</v>
      </c>
      <c r="B1616" s="95" t="s">
        <v>3168</v>
      </c>
      <c r="C1616" s="95" t="s">
        <v>64</v>
      </c>
      <c r="D1616" s="95" t="s">
        <v>302</v>
      </c>
      <c r="E1616" s="95"/>
    </row>
    <row r="1617" spans="1:5" x14ac:dyDescent="0.25">
      <c r="A1617" s="95" t="s">
        <v>3169</v>
      </c>
      <c r="B1617" s="95" t="s">
        <v>3170</v>
      </c>
      <c r="C1617" s="95" t="s">
        <v>46</v>
      </c>
      <c r="D1617" s="95" t="s">
        <v>302</v>
      </c>
      <c r="E1617" s="95"/>
    </row>
    <row r="1618" spans="1:5" x14ac:dyDescent="0.25">
      <c r="A1618" s="95" t="s">
        <v>3171</v>
      </c>
      <c r="B1618" s="95" t="s">
        <v>3172</v>
      </c>
      <c r="C1618" s="95" t="s">
        <v>37</v>
      </c>
      <c r="D1618" s="95"/>
      <c r="E1618" s="95"/>
    </row>
    <row r="1619" spans="1:5" x14ac:dyDescent="0.25">
      <c r="A1619" s="95" t="s">
        <v>3173</v>
      </c>
      <c r="B1619" s="95" t="s">
        <v>3172</v>
      </c>
      <c r="C1619" s="95" t="s">
        <v>60</v>
      </c>
      <c r="D1619" s="95" t="s">
        <v>302</v>
      </c>
      <c r="E1619" s="95"/>
    </row>
    <row r="1620" spans="1:5" x14ac:dyDescent="0.25">
      <c r="A1620" s="95" t="s">
        <v>3174</v>
      </c>
      <c r="B1620" s="95" t="s">
        <v>3172</v>
      </c>
      <c r="C1620" s="95" t="s">
        <v>94</v>
      </c>
      <c r="D1620" s="95" t="s">
        <v>302</v>
      </c>
      <c r="E1620" s="95"/>
    </row>
    <row r="1621" spans="1:5" x14ac:dyDescent="0.25">
      <c r="A1621" s="95" t="s">
        <v>3175</v>
      </c>
      <c r="B1621" s="95" t="s">
        <v>3161</v>
      </c>
      <c r="C1621" s="95" t="s">
        <v>37</v>
      </c>
      <c r="D1621" s="95" t="s">
        <v>302</v>
      </c>
      <c r="E1621" s="95"/>
    </row>
    <row r="1622" spans="1:5" x14ac:dyDescent="0.25">
      <c r="A1622" s="95" t="s">
        <v>3176</v>
      </c>
      <c r="B1622" s="95" t="s">
        <v>3177</v>
      </c>
      <c r="C1622" s="95" t="s">
        <v>37</v>
      </c>
      <c r="D1622" s="95" t="s">
        <v>302</v>
      </c>
      <c r="E1622" s="95"/>
    </row>
    <row r="1623" spans="1:5" x14ac:dyDescent="0.25">
      <c r="A1623" s="95" t="s">
        <v>3178</v>
      </c>
      <c r="B1623" s="95" t="s">
        <v>3161</v>
      </c>
      <c r="C1623" s="95" t="s">
        <v>545</v>
      </c>
      <c r="D1623" s="95" t="s">
        <v>302</v>
      </c>
      <c r="E1623" s="95"/>
    </row>
    <row r="1624" spans="1:5" x14ac:dyDescent="0.25">
      <c r="A1624" s="95" t="s">
        <v>3179</v>
      </c>
      <c r="B1624" s="95" t="s">
        <v>3180</v>
      </c>
      <c r="C1624" s="95" t="s">
        <v>53</v>
      </c>
      <c r="D1624" s="95" t="s">
        <v>302</v>
      </c>
      <c r="E1624" s="95"/>
    </row>
    <row r="1625" spans="1:5" x14ac:dyDescent="0.25">
      <c r="A1625" s="95" t="s">
        <v>3181</v>
      </c>
      <c r="B1625" s="95" t="s">
        <v>3182</v>
      </c>
      <c r="C1625" s="95" t="s">
        <v>64</v>
      </c>
      <c r="D1625" s="95" t="s">
        <v>302</v>
      </c>
      <c r="E1625" s="95"/>
    </row>
    <row r="1626" spans="1:5" x14ac:dyDescent="0.25">
      <c r="A1626" s="95" t="s">
        <v>3183</v>
      </c>
      <c r="B1626" s="95" t="s">
        <v>3182</v>
      </c>
      <c r="C1626" s="95" t="s">
        <v>64</v>
      </c>
      <c r="D1626" s="95" t="s">
        <v>302</v>
      </c>
      <c r="E1626" s="95"/>
    </row>
    <row r="1627" spans="1:5" x14ac:dyDescent="0.25">
      <c r="A1627" s="95" t="s">
        <v>3184</v>
      </c>
      <c r="B1627" s="95" t="s">
        <v>3182</v>
      </c>
      <c r="C1627" s="95" t="s">
        <v>64</v>
      </c>
      <c r="D1627" s="95" t="s">
        <v>302</v>
      </c>
      <c r="E1627" s="95"/>
    </row>
    <row r="1628" spans="1:5" x14ac:dyDescent="0.25">
      <c r="A1628" s="95" t="s">
        <v>3185</v>
      </c>
      <c r="B1628" s="95" t="s">
        <v>3186</v>
      </c>
      <c r="C1628" s="95" t="s">
        <v>60</v>
      </c>
      <c r="D1628" s="95" t="s">
        <v>302</v>
      </c>
      <c r="E1628" s="95"/>
    </row>
    <row r="1629" spans="1:5" x14ac:dyDescent="0.25">
      <c r="A1629" s="95" t="s">
        <v>3187</v>
      </c>
      <c r="B1629" s="95" t="s">
        <v>3188</v>
      </c>
      <c r="C1629" s="95" t="s">
        <v>60</v>
      </c>
      <c r="D1629" s="95" t="s">
        <v>302</v>
      </c>
      <c r="E1629" s="95"/>
    </row>
    <row r="1630" spans="1:5" x14ac:dyDescent="0.25">
      <c r="A1630" s="95" t="s">
        <v>3189</v>
      </c>
      <c r="B1630" s="95" t="s">
        <v>3129</v>
      </c>
      <c r="C1630" s="95" t="s">
        <v>90</v>
      </c>
      <c r="D1630" s="95" t="s">
        <v>302</v>
      </c>
      <c r="E1630" s="95"/>
    </row>
    <row r="1631" spans="1:5" x14ac:dyDescent="0.25">
      <c r="A1631" s="95" t="s">
        <v>3190</v>
      </c>
      <c r="B1631" s="95" t="s">
        <v>3177</v>
      </c>
      <c r="C1631" s="95" t="s">
        <v>60</v>
      </c>
      <c r="D1631" s="95" t="s">
        <v>302</v>
      </c>
      <c r="E1631" s="95"/>
    </row>
    <row r="1632" spans="1:5" x14ac:dyDescent="0.25">
      <c r="A1632" s="95" t="s">
        <v>3191</v>
      </c>
      <c r="B1632" s="95" t="s">
        <v>3177</v>
      </c>
      <c r="C1632" s="95" t="s">
        <v>545</v>
      </c>
      <c r="D1632" s="95" t="s">
        <v>302</v>
      </c>
      <c r="E1632" s="95"/>
    </row>
    <row r="1633" spans="1:5" x14ac:dyDescent="0.25">
      <c r="A1633" s="95" t="s">
        <v>3192</v>
      </c>
      <c r="B1633" s="95" t="s">
        <v>155</v>
      </c>
      <c r="C1633" s="95" t="s">
        <v>545</v>
      </c>
      <c r="D1633" s="95" t="s">
        <v>302</v>
      </c>
      <c r="E1633" s="95"/>
    </row>
    <row r="1634" spans="1:5" x14ac:dyDescent="0.25">
      <c r="A1634" s="95" t="s">
        <v>3193</v>
      </c>
      <c r="B1634" s="95" t="s">
        <v>3194</v>
      </c>
      <c r="C1634" s="95" t="s">
        <v>42</v>
      </c>
      <c r="D1634" s="95" t="s">
        <v>302</v>
      </c>
      <c r="E1634" s="95"/>
    </row>
    <row r="1635" spans="1:5" x14ac:dyDescent="0.25">
      <c r="A1635" s="95" t="s">
        <v>3195</v>
      </c>
      <c r="B1635" s="95" t="s">
        <v>3196</v>
      </c>
      <c r="C1635" s="95" t="s">
        <v>90</v>
      </c>
      <c r="D1635" s="95" t="s">
        <v>302</v>
      </c>
      <c r="E1635" s="95"/>
    </row>
    <row r="1636" spans="1:5" x14ac:dyDescent="0.25">
      <c r="A1636" s="95" t="s">
        <v>3197</v>
      </c>
      <c r="B1636" s="95" t="s">
        <v>3196</v>
      </c>
      <c r="C1636" s="95" t="s">
        <v>37</v>
      </c>
      <c r="D1636" s="95"/>
      <c r="E1636" s="95"/>
    </row>
    <row r="1637" spans="1:5" x14ac:dyDescent="0.25">
      <c r="A1637" s="95" t="s">
        <v>3198</v>
      </c>
      <c r="B1637" s="95" t="s">
        <v>3199</v>
      </c>
      <c r="C1637" s="95" t="s">
        <v>46</v>
      </c>
      <c r="D1637" s="95" t="s">
        <v>302</v>
      </c>
      <c r="E1637" s="95"/>
    </row>
    <row r="1638" spans="1:5" x14ac:dyDescent="0.25">
      <c r="A1638" s="95" t="s">
        <v>3200</v>
      </c>
      <c r="B1638" s="95" t="s">
        <v>3201</v>
      </c>
      <c r="C1638" s="95" t="s">
        <v>90</v>
      </c>
      <c r="D1638" s="95" t="s">
        <v>302</v>
      </c>
      <c r="E1638" s="95"/>
    </row>
    <row r="1639" spans="1:5" x14ac:dyDescent="0.25">
      <c r="A1639" s="95" t="s">
        <v>3202</v>
      </c>
      <c r="B1639" s="95" t="s">
        <v>3203</v>
      </c>
      <c r="C1639" s="95" t="s">
        <v>90</v>
      </c>
      <c r="D1639" s="95" t="s">
        <v>302</v>
      </c>
      <c r="E1639" s="95"/>
    </row>
    <row r="1640" spans="1:5" x14ac:dyDescent="0.25">
      <c r="A1640" s="95" t="s">
        <v>3204</v>
      </c>
      <c r="B1640" s="95" t="s">
        <v>3203</v>
      </c>
      <c r="C1640" s="95" t="s">
        <v>37</v>
      </c>
      <c r="D1640" s="95"/>
      <c r="E1640" s="95"/>
    </row>
    <row r="1641" spans="1:5" x14ac:dyDescent="0.25">
      <c r="A1641" s="95" t="s">
        <v>3205</v>
      </c>
      <c r="B1641" s="95" t="s">
        <v>3206</v>
      </c>
      <c r="C1641" s="95" t="s">
        <v>46</v>
      </c>
      <c r="D1641" s="95" t="s">
        <v>302</v>
      </c>
      <c r="E1641" s="95"/>
    </row>
    <row r="1642" spans="1:5" x14ac:dyDescent="0.25">
      <c r="A1642" s="95" t="s">
        <v>3207</v>
      </c>
      <c r="B1642" s="95" t="s">
        <v>3208</v>
      </c>
      <c r="C1642" s="95" t="s">
        <v>46</v>
      </c>
      <c r="D1642" s="95" t="s">
        <v>302</v>
      </c>
      <c r="E1642" s="95"/>
    </row>
    <row r="1643" spans="1:5" x14ac:dyDescent="0.25">
      <c r="A1643" s="95" t="s">
        <v>3209</v>
      </c>
      <c r="B1643" s="95" t="s">
        <v>3210</v>
      </c>
      <c r="C1643" s="95" t="s">
        <v>90</v>
      </c>
      <c r="D1643" s="95" t="s">
        <v>302</v>
      </c>
      <c r="E1643" s="95"/>
    </row>
    <row r="1644" spans="1:5" x14ac:dyDescent="0.25">
      <c r="A1644" s="95" t="s">
        <v>3211</v>
      </c>
      <c r="B1644" s="95" t="s">
        <v>3210</v>
      </c>
      <c r="C1644" s="95" t="s">
        <v>37</v>
      </c>
      <c r="D1644" s="95"/>
      <c r="E1644" s="95"/>
    </row>
    <row r="1645" spans="1:5" x14ac:dyDescent="0.25">
      <c r="A1645" s="95" t="s">
        <v>3212</v>
      </c>
      <c r="B1645" s="95" t="s">
        <v>3213</v>
      </c>
      <c r="C1645" s="95" t="s">
        <v>42</v>
      </c>
      <c r="D1645" s="95" t="s">
        <v>302</v>
      </c>
      <c r="E1645" s="95"/>
    </row>
    <row r="1646" spans="1:5" x14ac:dyDescent="0.25">
      <c r="A1646" s="95" t="s">
        <v>3214</v>
      </c>
      <c r="B1646" s="95" t="s">
        <v>3213</v>
      </c>
      <c r="C1646" s="95" t="s">
        <v>46</v>
      </c>
      <c r="D1646" s="95" t="s">
        <v>302</v>
      </c>
      <c r="E1646" s="95"/>
    </row>
    <row r="1647" spans="1:5" x14ac:dyDescent="0.25">
      <c r="A1647" s="95" t="s">
        <v>3215</v>
      </c>
      <c r="B1647" s="95" t="s">
        <v>3216</v>
      </c>
      <c r="C1647" s="95" t="s">
        <v>42</v>
      </c>
      <c r="D1647" s="95" t="s">
        <v>302</v>
      </c>
      <c r="E1647" s="95"/>
    </row>
    <row r="1648" spans="1:5" x14ac:dyDescent="0.25">
      <c r="A1648" s="95" t="s">
        <v>3217</v>
      </c>
      <c r="B1648" s="95" t="s">
        <v>3218</v>
      </c>
      <c r="C1648" s="95" t="s">
        <v>42</v>
      </c>
      <c r="D1648" s="95" t="s">
        <v>302</v>
      </c>
      <c r="E1648" s="95"/>
    </row>
    <row r="1649" spans="1:5" x14ac:dyDescent="0.25">
      <c r="A1649" s="95" t="s">
        <v>3219</v>
      </c>
      <c r="B1649" s="95" t="s">
        <v>3220</v>
      </c>
      <c r="C1649" s="95" t="s">
        <v>42</v>
      </c>
      <c r="D1649" s="95" t="s">
        <v>302</v>
      </c>
      <c r="E1649" s="95"/>
    </row>
    <row r="1650" spans="1:5" x14ac:dyDescent="0.25">
      <c r="A1650" s="95" t="s">
        <v>3221</v>
      </c>
      <c r="B1650" s="95" t="s">
        <v>3222</v>
      </c>
      <c r="C1650" s="95" t="s">
        <v>90</v>
      </c>
      <c r="D1650" s="95" t="s">
        <v>302</v>
      </c>
      <c r="E1650" s="95"/>
    </row>
    <row r="1651" spans="1:5" x14ac:dyDescent="0.25">
      <c r="A1651" s="95" t="s">
        <v>3223</v>
      </c>
      <c r="B1651" s="95" t="s">
        <v>3222</v>
      </c>
      <c r="C1651" s="95" t="s">
        <v>37</v>
      </c>
      <c r="D1651" s="95"/>
      <c r="E1651" s="95"/>
    </row>
    <row r="1652" spans="1:5" x14ac:dyDescent="0.25">
      <c r="A1652" s="95" t="s">
        <v>157</v>
      </c>
      <c r="B1652" s="95" t="s">
        <v>158</v>
      </c>
      <c r="C1652" s="95" t="s">
        <v>159</v>
      </c>
      <c r="D1652" s="95" t="s">
        <v>302</v>
      </c>
      <c r="E1652" s="95"/>
    </row>
    <row r="1653" spans="1:5" x14ac:dyDescent="0.25">
      <c r="A1653" s="95" t="s">
        <v>161</v>
      </c>
      <c r="B1653" s="95" t="s">
        <v>162</v>
      </c>
      <c r="C1653" s="95" t="s">
        <v>46</v>
      </c>
      <c r="D1653" s="95" t="s">
        <v>302</v>
      </c>
      <c r="E1653" s="95"/>
    </row>
    <row r="1654" spans="1:5" x14ac:dyDescent="0.25">
      <c r="A1654" s="95" t="s">
        <v>3224</v>
      </c>
      <c r="B1654" s="95" t="s">
        <v>3225</v>
      </c>
      <c r="C1654" s="95" t="s">
        <v>46</v>
      </c>
      <c r="D1654" s="95" t="s">
        <v>302</v>
      </c>
      <c r="E1654" s="95"/>
    </row>
    <row r="1655" spans="1:5" x14ac:dyDescent="0.25">
      <c r="A1655" s="95" t="s">
        <v>3226</v>
      </c>
      <c r="B1655" s="95" t="s">
        <v>3227</v>
      </c>
      <c r="C1655" s="95" t="s">
        <v>46</v>
      </c>
      <c r="D1655" s="95" t="s">
        <v>302</v>
      </c>
      <c r="E1655" s="95"/>
    </row>
    <row r="1656" spans="1:5" x14ac:dyDescent="0.25">
      <c r="A1656" s="95" t="s">
        <v>3228</v>
      </c>
      <c r="B1656" s="95" t="s">
        <v>3229</v>
      </c>
      <c r="C1656" s="95" t="s">
        <v>46</v>
      </c>
      <c r="D1656" s="95" t="s">
        <v>302</v>
      </c>
      <c r="E1656" s="95"/>
    </row>
    <row r="1657" spans="1:5" x14ac:dyDescent="0.25">
      <c r="A1657" s="95" t="s">
        <v>164</v>
      </c>
      <c r="B1657" s="95" t="s">
        <v>165</v>
      </c>
      <c r="C1657" s="95" t="s">
        <v>46</v>
      </c>
      <c r="D1657" s="95" t="s">
        <v>301</v>
      </c>
      <c r="E1657" s="95"/>
    </row>
    <row r="1658" spans="1:5" x14ac:dyDescent="0.25">
      <c r="A1658" s="95" t="s">
        <v>3230</v>
      </c>
      <c r="B1658" s="95" t="s">
        <v>3231</v>
      </c>
      <c r="C1658" s="95" t="s">
        <v>46</v>
      </c>
      <c r="D1658" s="95" t="s">
        <v>301</v>
      </c>
      <c r="E1658" s="95"/>
    </row>
    <row r="1659" spans="1:5" x14ac:dyDescent="0.25">
      <c r="A1659" s="95" t="s">
        <v>3232</v>
      </c>
      <c r="B1659" s="95" t="s">
        <v>3233</v>
      </c>
      <c r="C1659" s="95" t="s">
        <v>46</v>
      </c>
      <c r="D1659" s="95" t="s">
        <v>302</v>
      </c>
      <c r="E1659" s="95"/>
    </row>
    <row r="1660" spans="1:5" x14ac:dyDescent="0.25">
      <c r="A1660" s="95" t="s">
        <v>3234</v>
      </c>
      <c r="B1660" s="95" t="s">
        <v>3235</v>
      </c>
      <c r="C1660" s="95" t="s">
        <v>46</v>
      </c>
      <c r="D1660" s="95" t="s">
        <v>302</v>
      </c>
      <c r="E1660" s="95"/>
    </row>
    <row r="1661" spans="1:5" x14ac:dyDescent="0.25">
      <c r="A1661" s="95" t="s">
        <v>3236</v>
      </c>
      <c r="B1661" s="95" t="s">
        <v>3235</v>
      </c>
      <c r="C1661" s="95" t="s">
        <v>94</v>
      </c>
      <c r="D1661" s="95" t="s">
        <v>302</v>
      </c>
      <c r="E1661" s="95"/>
    </row>
    <row r="1662" spans="1:5" x14ac:dyDescent="0.25">
      <c r="A1662" s="95" t="s">
        <v>3237</v>
      </c>
      <c r="B1662" s="95" t="s">
        <v>3235</v>
      </c>
      <c r="C1662" s="95" t="s">
        <v>37</v>
      </c>
      <c r="D1662" s="95" t="s">
        <v>302</v>
      </c>
      <c r="E1662" s="95"/>
    </row>
    <row r="1663" spans="1:5" x14ac:dyDescent="0.25">
      <c r="A1663" s="95" t="s">
        <v>3238</v>
      </c>
      <c r="B1663" s="95" t="s">
        <v>3239</v>
      </c>
      <c r="C1663" s="95" t="s">
        <v>46</v>
      </c>
      <c r="D1663" s="95" t="s">
        <v>302</v>
      </c>
      <c r="E1663" s="95"/>
    </row>
    <row r="1664" spans="1:5" x14ac:dyDescent="0.25">
      <c r="A1664" s="95" t="s">
        <v>3240</v>
      </c>
      <c r="B1664" s="95" t="s">
        <v>3241</v>
      </c>
      <c r="C1664" s="95" t="s">
        <v>46</v>
      </c>
      <c r="D1664" s="95" t="s">
        <v>302</v>
      </c>
      <c r="E1664" s="95"/>
    </row>
    <row r="1665" spans="1:5" x14ac:dyDescent="0.25">
      <c r="A1665" s="95" t="s">
        <v>3242</v>
      </c>
      <c r="B1665" s="95" t="s">
        <v>3243</v>
      </c>
      <c r="C1665" s="95" t="s">
        <v>46</v>
      </c>
      <c r="D1665" s="95" t="s">
        <v>302</v>
      </c>
      <c r="E1665" s="95"/>
    </row>
    <row r="1666" spans="1:5" x14ac:dyDescent="0.25">
      <c r="A1666" s="95" t="s">
        <v>3244</v>
      </c>
      <c r="B1666" s="95" t="s">
        <v>3243</v>
      </c>
      <c r="C1666" s="95" t="s">
        <v>90</v>
      </c>
      <c r="D1666" s="95" t="s">
        <v>302</v>
      </c>
      <c r="E1666" s="95"/>
    </row>
    <row r="1667" spans="1:5" x14ac:dyDescent="0.25">
      <c r="A1667" s="95" t="s">
        <v>3245</v>
      </c>
      <c r="B1667" s="95" t="s">
        <v>3246</v>
      </c>
      <c r="C1667" s="95" t="s">
        <v>46</v>
      </c>
      <c r="D1667" s="95" t="s">
        <v>302</v>
      </c>
      <c r="E1667" s="95"/>
    </row>
    <row r="1668" spans="1:5" x14ac:dyDescent="0.25">
      <c r="A1668" s="95" t="s">
        <v>3247</v>
      </c>
      <c r="B1668" s="95" t="s">
        <v>3246</v>
      </c>
      <c r="C1668" s="95" t="s">
        <v>90</v>
      </c>
      <c r="D1668" s="95" t="s">
        <v>302</v>
      </c>
      <c r="E1668" s="95"/>
    </row>
    <row r="1669" spans="1:5" x14ac:dyDescent="0.25">
      <c r="A1669" s="95" t="s">
        <v>3248</v>
      </c>
      <c r="B1669" s="95" t="s">
        <v>3249</v>
      </c>
      <c r="C1669" s="95" t="s">
        <v>46</v>
      </c>
      <c r="D1669" s="95" t="s">
        <v>302</v>
      </c>
      <c r="E1669" s="95"/>
    </row>
    <row r="1670" spans="1:5" x14ac:dyDescent="0.25">
      <c r="A1670" s="95" t="s">
        <v>3250</v>
      </c>
      <c r="B1670" s="95" t="s">
        <v>3251</v>
      </c>
      <c r="C1670" s="95" t="s">
        <v>159</v>
      </c>
      <c r="D1670" s="95" t="s">
        <v>302</v>
      </c>
      <c r="E1670" s="95"/>
    </row>
    <row r="1671" spans="1:5" x14ac:dyDescent="0.25">
      <c r="A1671" s="95" t="s">
        <v>3252</v>
      </c>
      <c r="B1671" s="95" t="s">
        <v>3253</v>
      </c>
      <c r="C1671" s="95" t="s">
        <v>159</v>
      </c>
      <c r="D1671" s="95" t="s">
        <v>302</v>
      </c>
      <c r="E1671" s="95"/>
    </row>
    <row r="1672" spans="1:5" x14ac:dyDescent="0.25">
      <c r="A1672" s="95" t="s">
        <v>3254</v>
      </c>
      <c r="B1672" s="95" t="s">
        <v>3255</v>
      </c>
      <c r="C1672" s="95" t="s">
        <v>159</v>
      </c>
      <c r="D1672" s="95" t="s">
        <v>302</v>
      </c>
      <c r="E1672" s="95"/>
    </row>
    <row r="1673" spans="1:5" x14ac:dyDescent="0.25">
      <c r="A1673" s="95" t="s">
        <v>3256</v>
      </c>
      <c r="B1673" s="95" t="s">
        <v>3257</v>
      </c>
      <c r="C1673" s="95" t="s">
        <v>90</v>
      </c>
      <c r="D1673" s="95" t="s">
        <v>302</v>
      </c>
      <c r="E1673" s="95"/>
    </row>
    <row r="1674" spans="1:5" x14ac:dyDescent="0.25">
      <c r="A1674" s="95" t="s">
        <v>3258</v>
      </c>
      <c r="B1674" s="95" t="s">
        <v>3259</v>
      </c>
      <c r="C1674" s="95" t="s">
        <v>90</v>
      </c>
      <c r="D1674" s="95" t="s">
        <v>302</v>
      </c>
      <c r="E1674" s="95"/>
    </row>
    <row r="1675" spans="1:5" x14ac:dyDescent="0.25">
      <c r="A1675" s="95" t="s">
        <v>3260</v>
      </c>
      <c r="B1675" s="95" t="s">
        <v>3261</v>
      </c>
      <c r="C1675" s="95" t="s">
        <v>46</v>
      </c>
      <c r="D1675" s="95" t="s">
        <v>302</v>
      </c>
      <c r="E1675" s="95"/>
    </row>
    <row r="1676" spans="1:5" x14ac:dyDescent="0.25">
      <c r="A1676" s="95" t="s">
        <v>3262</v>
      </c>
      <c r="B1676" s="95" t="s">
        <v>3263</v>
      </c>
      <c r="C1676" s="95" t="s">
        <v>46</v>
      </c>
      <c r="D1676" s="95" t="s">
        <v>302</v>
      </c>
      <c r="E1676" s="95"/>
    </row>
    <row r="1677" spans="1:5" x14ac:dyDescent="0.25">
      <c r="A1677" s="95" t="s">
        <v>3264</v>
      </c>
      <c r="B1677" s="95" t="s">
        <v>3255</v>
      </c>
      <c r="C1677" s="95" t="s">
        <v>46</v>
      </c>
      <c r="D1677" s="95" t="s">
        <v>302</v>
      </c>
      <c r="E1677" s="95"/>
    </row>
    <row r="1678" spans="1:5" x14ac:dyDescent="0.25">
      <c r="A1678" s="95" t="s">
        <v>3265</v>
      </c>
      <c r="B1678" s="95" t="s">
        <v>3263</v>
      </c>
      <c r="C1678" s="95" t="s">
        <v>46</v>
      </c>
      <c r="D1678" s="95" t="s">
        <v>302</v>
      </c>
      <c r="E1678" s="95"/>
    </row>
    <row r="1679" spans="1:5" x14ac:dyDescent="0.25">
      <c r="A1679" s="95" t="s">
        <v>3266</v>
      </c>
      <c r="B1679" s="95" t="s">
        <v>3267</v>
      </c>
      <c r="C1679" s="95" t="s">
        <v>37</v>
      </c>
      <c r="D1679" s="95" t="s">
        <v>302</v>
      </c>
      <c r="E1679" s="95"/>
    </row>
    <row r="1680" spans="1:5" x14ac:dyDescent="0.25">
      <c r="A1680" s="95" t="s">
        <v>3268</v>
      </c>
      <c r="B1680" s="95" t="s">
        <v>3269</v>
      </c>
      <c r="C1680" s="95" t="s">
        <v>159</v>
      </c>
      <c r="D1680" s="95" t="s">
        <v>302</v>
      </c>
      <c r="E1680" s="95"/>
    </row>
    <row r="1681" spans="1:5" x14ac:dyDescent="0.25">
      <c r="A1681" s="95" t="s">
        <v>3270</v>
      </c>
      <c r="B1681" s="95" t="s">
        <v>3271</v>
      </c>
      <c r="C1681" s="95" t="s">
        <v>90</v>
      </c>
      <c r="D1681" s="95" t="s">
        <v>302</v>
      </c>
      <c r="E1681" s="95"/>
    </row>
    <row r="1682" spans="1:5" x14ac:dyDescent="0.25">
      <c r="A1682" s="95" t="s">
        <v>3272</v>
      </c>
      <c r="B1682" s="95" t="s">
        <v>3271</v>
      </c>
      <c r="C1682" s="95" t="s">
        <v>37</v>
      </c>
      <c r="D1682" s="95"/>
      <c r="E1682" s="95"/>
    </row>
    <row r="1683" spans="1:5" x14ac:dyDescent="0.25">
      <c r="A1683" s="95" t="s">
        <v>3273</v>
      </c>
      <c r="B1683" s="95" t="s">
        <v>3274</v>
      </c>
      <c r="C1683" s="95" t="s">
        <v>42</v>
      </c>
      <c r="D1683" s="95" t="s">
        <v>302</v>
      </c>
      <c r="E1683" s="95"/>
    </row>
    <row r="1684" spans="1:5" x14ac:dyDescent="0.25">
      <c r="A1684" s="95" t="s">
        <v>3275</v>
      </c>
      <c r="B1684" s="95" t="s">
        <v>3276</v>
      </c>
      <c r="C1684" s="95" t="s">
        <v>42</v>
      </c>
      <c r="D1684" s="95" t="s">
        <v>302</v>
      </c>
      <c r="E1684" s="95"/>
    </row>
    <row r="1685" spans="1:5" x14ac:dyDescent="0.25">
      <c r="A1685" s="95" t="s">
        <v>3277</v>
      </c>
      <c r="B1685" s="95" t="s">
        <v>3278</v>
      </c>
      <c r="C1685" s="95" t="s">
        <v>42</v>
      </c>
      <c r="D1685" s="95" t="s">
        <v>302</v>
      </c>
      <c r="E1685" s="95"/>
    </row>
    <row r="1686" spans="1:5" x14ac:dyDescent="0.25">
      <c r="A1686" s="95" t="s">
        <v>3279</v>
      </c>
      <c r="B1686" s="95" t="s">
        <v>3274</v>
      </c>
      <c r="C1686" s="95" t="s">
        <v>46</v>
      </c>
      <c r="D1686" s="95" t="s">
        <v>302</v>
      </c>
      <c r="E1686" s="95"/>
    </row>
    <row r="1687" spans="1:5" x14ac:dyDescent="0.25">
      <c r="A1687" s="95" t="s">
        <v>3280</v>
      </c>
      <c r="B1687" s="95" t="s">
        <v>3276</v>
      </c>
      <c r="C1687" s="95" t="s">
        <v>46</v>
      </c>
      <c r="D1687" s="95" t="s">
        <v>302</v>
      </c>
      <c r="E1687" s="95"/>
    </row>
    <row r="1688" spans="1:5" x14ac:dyDescent="0.25">
      <c r="A1688" s="95" t="s">
        <v>3281</v>
      </c>
      <c r="B1688" s="95" t="s">
        <v>3282</v>
      </c>
      <c r="C1688" s="95" t="s">
        <v>42</v>
      </c>
      <c r="D1688" s="95" t="s">
        <v>302</v>
      </c>
      <c r="E1688" s="95"/>
    </row>
    <row r="1689" spans="1:5" x14ac:dyDescent="0.25">
      <c r="A1689" s="95" t="s">
        <v>3283</v>
      </c>
      <c r="B1689" s="95" t="s">
        <v>3282</v>
      </c>
      <c r="C1689" s="95" t="s">
        <v>46</v>
      </c>
      <c r="D1689" s="95" t="s">
        <v>302</v>
      </c>
      <c r="E1689" s="95"/>
    </row>
    <row r="1690" spans="1:5" x14ac:dyDescent="0.25">
      <c r="A1690" s="95" t="s">
        <v>3284</v>
      </c>
      <c r="B1690" s="95" t="s">
        <v>3285</v>
      </c>
      <c r="C1690" s="95" t="s">
        <v>46</v>
      </c>
      <c r="D1690" s="95" t="s">
        <v>301</v>
      </c>
      <c r="E1690" s="95"/>
    </row>
    <row r="1691" spans="1:5" x14ac:dyDescent="0.25">
      <c r="A1691" s="95" t="s">
        <v>3286</v>
      </c>
      <c r="B1691" s="95" t="s">
        <v>3287</v>
      </c>
      <c r="C1691" s="95" t="s">
        <v>37</v>
      </c>
      <c r="D1691" s="95" t="s">
        <v>302</v>
      </c>
      <c r="E1691" s="95"/>
    </row>
    <row r="1692" spans="1:5" x14ac:dyDescent="0.25">
      <c r="A1692" s="95" t="s">
        <v>3288</v>
      </c>
      <c r="B1692" s="95" t="s">
        <v>3289</v>
      </c>
      <c r="C1692" s="95" t="s">
        <v>90</v>
      </c>
      <c r="D1692" s="95" t="s">
        <v>302</v>
      </c>
      <c r="E1692" s="95"/>
    </row>
    <row r="1693" spans="1:5" x14ac:dyDescent="0.25">
      <c r="A1693" s="95" t="s">
        <v>3290</v>
      </c>
      <c r="B1693" s="95" t="s">
        <v>3291</v>
      </c>
      <c r="C1693" s="95" t="s">
        <v>90</v>
      </c>
      <c r="D1693" s="95" t="s">
        <v>302</v>
      </c>
      <c r="E1693" s="95"/>
    </row>
    <row r="1694" spans="1:5" x14ac:dyDescent="0.25">
      <c r="A1694" s="95" t="s">
        <v>3292</v>
      </c>
      <c r="B1694" s="95" t="s">
        <v>3291</v>
      </c>
      <c r="C1694" s="95" t="s">
        <v>37</v>
      </c>
      <c r="D1694" s="95"/>
      <c r="E1694" s="95"/>
    </row>
    <row r="1695" spans="1:5" x14ac:dyDescent="0.25">
      <c r="A1695" s="95" t="s">
        <v>3293</v>
      </c>
      <c r="B1695" s="95" t="s">
        <v>3294</v>
      </c>
      <c r="C1695" s="95" t="s">
        <v>37</v>
      </c>
      <c r="D1695" s="95" t="s">
        <v>302</v>
      </c>
      <c r="E1695" s="95"/>
    </row>
    <row r="1696" spans="1:5" x14ac:dyDescent="0.25">
      <c r="A1696" s="95" t="s">
        <v>3295</v>
      </c>
      <c r="B1696" s="95" t="s">
        <v>3296</v>
      </c>
      <c r="C1696" s="95" t="s">
        <v>37</v>
      </c>
      <c r="D1696" s="95" t="s">
        <v>302</v>
      </c>
      <c r="E1696" s="95"/>
    </row>
    <row r="1697" spans="1:5" x14ac:dyDescent="0.25">
      <c r="A1697" s="95" t="s">
        <v>3297</v>
      </c>
      <c r="B1697" s="95" t="s">
        <v>3298</v>
      </c>
      <c r="C1697" s="95" t="s">
        <v>46</v>
      </c>
      <c r="D1697" s="95" t="s">
        <v>302</v>
      </c>
      <c r="E1697" s="95"/>
    </row>
    <row r="1698" spans="1:5" x14ac:dyDescent="0.25">
      <c r="A1698" s="95" t="s">
        <v>3299</v>
      </c>
      <c r="B1698" s="95" t="s">
        <v>3300</v>
      </c>
      <c r="C1698" s="95" t="s">
        <v>46</v>
      </c>
      <c r="D1698" s="95" t="s">
        <v>302</v>
      </c>
      <c r="E1698" s="95"/>
    </row>
    <row r="1699" spans="1:5" x14ac:dyDescent="0.25">
      <c r="A1699" s="95" t="s">
        <v>3301</v>
      </c>
      <c r="B1699" s="95" t="s">
        <v>3302</v>
      </c>
      <c r="C1699" s="95" t="s">
        <v>42</v>
      </c>
      <c r="D1699" s="95" t="s">
        <v>302</v>
      </c>
      <c r="E1699" s="95"/>
    </row>
    <row r="1700" spans="1:5" x14ac:dyDescent="0.25">
      <c r="A1700" s="95" t="s">
        <v>3303</v>
      </c>
      <c r="B1700" s="95" t="s">
        <v>3304</v>
      </c>
      <c r="C1700" s="95" t="s">
        <v>46</v>
      </c>
      <c r="D1700" s="95" t="s">
        <v>302</v>
      </c>
      <c r="E1700" s="95"/>
    </row>
    <row r="1701" spans="1:5" x14ac:dyDescent="0.25">
      <c r="A1701" s="95" t="s">
        <v>3305</v>
      </c>
      <c r="B1701" s="95" t="s">
        <v>3306</v>
      </c>
      <c r="C1701" s="95" t="s">
        <v>46</v>
      </c>
      <c r="D1701" s="95" t="s">
        <v>302</v>
      </c>
      <c r="E1701" s="95"/>
    </row>
    <row r="1702" spans="1:5" x14ac:dyDescent="0.25">
      <c r="A1702" s="95" t="s">
        <v>3307</v>
      </c>
      <c r="B1702" s="95" t="s">
        <v>3308</v>
      </c>
      <c r="C1702" s="95" t="s">
        <v>46</v>
      </c>
      <c r="D1702" s="95" t="s">
        <v>302</v>
      </c>
      <c r="E1702" s="95"/>
    </row>
    <row r="1703" spans="1:5" x14ac:dyDescent="0.25">
      <c r="A1703" s="95" t="s">
        <v>3309</v>
      </c>
      <c r="B1703" s="95" t="s">
        <v>3310</v>
      </c>
      <c r="C1703" s="95" t="s">
        <v>90</v>
      </c>
      <c r="D1703" s="95" t="s">
        <v>301</v>
      </c>
      <c r="E1703" s="95"/>
    </row>
    <row r="1704" spans="1:5" x14ac:dyDescent="0.25">
      <c r="A1704" s="95" t="s">
        <v>3311</v>
      </c>
      <c r="B1704" s="95" t="s">
        <v>3312</v>
      </c>
      <c r="C1704" s="95" t="s">
        <v>90</v>
      </c>
      <c r="D1704" s="95" t="s">
        <v>301</v>
      </c>
      <c r="E1704" s="95"/>
    </row>
    <row r="1705" spans="1:5" x14ac:dyDescent="0.25">
      <c r="A1705" s="95" t="s">
        <v>3313</v>
      </c>
      <c r="B1705" s="95" t="s">
        <v>3314</v>
      </c>
      <c r="C1705" s="95" t="s">
        <v>90</v>
      </c>
      <c r="D1705" s="95" t="s">
        <v>301</v>
      </c>
      <c r="E1705" s="95"/>
    </row>
    <row r="1706" spans="1:5" x14ac:dyDescent="0.25">
      <c r="A1706" s="95" t="s">
        <v>3315</v>
      </c>
      <c r="B1706" s="95" t="s">
        <v>3316</v>
      </c>
      <c r="C1706" s="95" t="s">
        <v>90</v>
      </c>
      <c r="D1706" s="95" t="s">
        <v>301</v>
      </c>
      <c r="E1706" s="95"/>
    </row>
    <row r="1707" spans="1:5" x14ac:dyDescent="0.25">
      <c r="A1707" s="95" t="s">
        <v>3317</v>
      </c>
      <c r="B1707" s="95" t="s">
        <v>3318</v>
      </c>
      <c r="C1707" s="95" t="s">
        <v>90</v>
      </c>
      <c r="D1707" s="95" t="s">
        <v>302</v>
      </c>
      <c r="E1707" s="95"/>
    </row>
    <row r="1708" spans="1:5" x14ac:dyDescent="0.25">
      <c r="A1708" s="95" t="s">
        <v>3319</v>
      </c>
      <c r="B1708" s="95" t="s">
        <v>3320</v>
      </c>
      <c r="C1708" s="95" t="s">
        <v>46</v>
      </c>
      <c r="D1708" s="95" t="s">
        <v>302</v>
      </c>
      <c r="E1708" s="95"/>
    </row>
    <row r="1709" spans="1:5" x14ac:dyDescent="0.25">
      <c r="A1709" s="95" t="s">
        <v>3321</v>
      </c>
      <c r="B1709" s="95" t="s">
        <v>3322</v>
      </c>
      <c r="C1709" s="95" t="s">
        <v>64</v>
      </c>
      <c r="D1709" s="95" t="s">
        <v>302</v>
      </c>
      <c r="E1709" s="95"/>
    </row>
    <row r="1710" spans="1:5" x14ac:dyDescent="0.25">
      <c r="A1710" s="95" t="s">
        <v>3323</v>
      </c>
      <c r="B1710" s="95" t="s">
        <v>3324</v>
      </c>
      <c r="C1710" s="95" t="s">
        <v>90</v>
      </c>
      <c r="D1710" s="95" t="s">
        <v>302</v>
      </c>
      <c r="E1710" s="95"/>
    </row>
    <row r="1711" spans="1:5" x14ac:dyDescent="0.25">
      <c r="A1711" s="95" t="s">
        <v>3325</v>
      </c>
      <c r="B1711" s="95" t="s">
        <v>3324</v>
      </c>
      <c r="C1711" s="95" t="s">
        <v>37</v>
      </c>
      <c r="D1711" s="95"/>
      <c r="E1711" s="95"/>
    </row>
    <row r="1712" spans="1:5" x14ac:dyDescent="0.25">
      <c r="A1712" s="95" t="s">
        <v>3326</v>
      </c>
      <c r="B1712" s="95" t="s">
        <v>168</v>
      </c>
      <c r="C1712" s="95" t="s">
        <v>30</v>
      </c>
      <c r="D1712" s="95" t="s">
        <v>302</v>
      </c>
      <c r="E1712" s="95"/>
    </row>
    <row r="1713" spans="1:5" x14ac:dyDescent="0.25">
      <c r="A1713" s="95" t="s">
        <v>3327</v>
      </c>
      <c r="B1713" s="95" t="s">
        <v>3328</v>
      </c>
      <c r="C1713" s="95" t="s">
        <v>30</v>
      </c>
      <c r="D1713" s="95" t="s">
        <v>302</v>
      </c>
      <c r="E1713" s="95"/>
    </row>
    <row r="1714" spans="1:5" x14ac:dyDescent="0.25">
      <c r="A1714" s="95" t="s">
        <v>3329</v>
      </c>
      <c r="B1714" s="95" t="s">
        <v>3328</v>
      </c>
      <c r="C1714" s="95" t="s">
        <v>30</v>
      </c>
      <c r="D1714" s="95" t="s">
        <v>302</v>
      </c>
      <c r="E1714" s="95"/>
    </row>
    <row r="1715" spans="1:5" x14ac:dyDescent="0.25">
      <c r="A1715" s="95" t="s">
        <v>3330</v>
      </c>
      <c r="B1715" s="95" t="s">
        <v>3328</v>
      </c>
      <c r="C1715" s="95" t="s">
        <v>30</v>
      </c>
      <c r="D1715" s="95" t="s">
        <v>302</v>
      </c>
      <c r="E1715" s="95"/>
    </row>
    <row r="1716" spans="1:5" x14ac:dyDescent="0.25">
      <c r="A1716" s="95" t="s">
        <v>167</v>
      </c>
      <c r="B1716" s="95" t="s">
        <v>168</v>
      </c>
      <c r="C1716" s="95" t="s">
        <v>169</v>
      </c>
      <c r="D1716" s="95" t="s">
        <v>302</v>
      </c>
      <c r="E1716" s="95"/>
    </row>
    <row r="1717" spans="1:5" x14ac:dyDescent="0.25">
      <c r="A1717" s="95" t="s">
        <v>3331</v>
      </c>
      <c r="B1717" s="95" t="s">
        <v>3328</v>
      </c>
      <c r="C1717" s="95" t="s">
        <v>169</v>
      </c>
      <c r="D1717" s="95" t="s">
        <v>302</v>
      </c>
      <c r="E1717" s="95"/>
    </row>
    <row r="1718" spans="1:5" x14ac:dyDescent="0.25">
      <c r="A1718" s="95" t="s">
        <v>3332</v>
      </c>
      <c r="B1718" s="95" t="s">
        <v>3328</v>
      </c>
      <c r="C1718" s="95" t="s">
        <v>169</v>
      </c>
      <c r="D1718" s="95" t="s">
        <v>302</v>
      </c>
      <c r="E1718" s="95"/>
    </row>
    <row r="1719" spans="1:5" x14ac:dyDescent="0.25">
      <c r="A1719" s="95" t="s">
        <v>3333</v>
      </c>
      <c r="B1719" s="95" t="s">
        <v>3328</v>
      </c>
      <c r="C1719" s="95" t="s">
        <v>169</v>
      </c>
      <c r="D1719" s="95" t="s">
        <v>302</v>
      </c>
      <c r="E1719" s="95"/>
    </row>
    <row r="1720" spans="1:5" x14ac:dyDescent="0.25">
      <c r="A1720" s="95" t="s">
        <v>171</v>
      </c>
      <c r="B1720" s="95" t="s">
        <v>172</v>
      </c>
      <c r="C1720" s="95" t="s">
        <v>173</v>
      </c>
      <c r="D1720" s="95" t="s">
        <v>301</v>
      </c>
      <c r="E1720" s="95"/>
    </row>
    <row r="1721" spans="1:5" x14ac:dyDescent="0.25">
      <c r="A1721" s="95" t="s">
        <v>3334</v>
      </c>
      <c r="B1721" s="95" t="s">
        <v>168</v>
      </c>
      <c r="C1721" s="95" t="s">
        <v>53</v>
      </c>
      <c r="D1721" s="95" t="s">
        <v>302</v>
      </c>
      <c r="E1721" s="95"/>
    </row>
    <row r="1722" spans="1:5" x14ac:dyDescent="0.25">
      <c r="A1722" s="95" t="s">
        <v>3335</v>
      </c>
      <c r="B1722" s="95" t="s">
        <v>3328</v>
      </c>
      <c r="C1722" s="95" t="s">
        <v>53</v>
      </c>
      <c r="D1722" s="95" t="s">
        <v>302</v>
      </c>
      <c r="E1722" s="95"/>
    </row>
    <row r="1723" spans="1:5" x14ac:dyDescent="0.25">
      <c r="A1723" s="95" t="s">
        <v>3336</v>
      </c>
      <c r="B1723" s="95" t="s">
        <v>3328</v>
      </c>
      <c r="C1723" s="95" t="s">
        <v>53</v>
      </c>
      <c r="D1723" s="95" t="s">
        <v>302</v>
      </c>
      <c r="E1723" s="95"/>
    </row>
    <row r="1724" spans="1:5" x14ac:dyDescent="0.25">
      <c r="A1724" s="95" t="s">
        <v>3337</v>
      </c>
      <c r="B1724" s="95" t="s">
        <v>3328</v>
      </c>
      <c r="C1724" s="95" t="s">
        <v>53</v>
      </c>
      <c r="D1724" s="95" t="s">
        <v>302</v>
      </c>
      <c r="E1724" s="95"/>
    </row>
    <row r="1725" spans="1:5" x14ac:dyDescent="0.25">
      <c r="A1725" s="95" t="s">
        <v>3338</v>
      </c>
      <c r="B1725" s="95" t="s">
        <v>168</v>
      </c>
      <c r="C1725" s="95" t="s">
        <v>37</v>
      </c>
      <c r="D1725" s="95" t="s">
        <v>302</v>
      </c>
      <c r="E1725" s="95"/>
    </row>
    <row r="1726" spans="1:5" x14ac:dyDescent="0.25">
      <c r="A1726" s="95" t="s">
        <v>3339</v>
      </c>
      <c r="B1726" s="95" t="s">
        <v>3328</v>
      </c>
      <c r="C1726" s="95" t="s">
        <v>37</v>
      </c>
      <c r="D1726" s="95" t="s">
        <v>302</v>
      </c>
      <c r="E1726" s="95"/>
    </row>
    <row r="1727" spans="1:5" x14ac:dyDescent="0.25">
      <c r="A1727" s="95" t="s">
        <v>3340</v>
      </c>
      <c r="B1727" s="95" t="s">
        <v>3328</v>
      </c>
      <c r="C1727" s="95" t="s">
        <v>37</v>
      </c>
      <c r="D1727" s="95" t="s">
        <v>302</v>
      </c>
      <c r="E1727" s="95"/>
    </row>
    <row r="1728" spans="1:5" x14ac:dyDescent="0.25">
      <c r="A1728" s="95" t="s">
        <v>3341</v>
      </c>
      <c r="B1728" s="95" t="s">
        <v>3328</v>
      </c>
      <c r="C1728" s="95" t="s">
        <v>37</v>
      </c>
      <c r="D1728" s="95" t="s">
        <v>302</v>
      </c>
      <c r="E1728" s="95"/>
    </row>
    <row r="1729" spans="1:5" x14ac:dyDescent="0.25">
      <c r="A1729" s="95" t="s">
        <v>3342</v>
      </c>
      <c r="B1729" s="95" t="s">
        <v>3343</v>
      </c>
      <c r="C1729" s="95" t="s">
        <v>173</v>
      </c>
      <c r="D1729" s="95" t="s">
        <v>301</v>
      </c>
      <c r="E1729" s="95"/>
    </row>
    <row r="1730" spans="1:5" x14ac:dyDescent="0.25">
      <c r="A1730" s="95" t="s">
        <v>3344</v>
      </c>
      <c r="B1730" s="95" t="s">
        <v>3345</v>
      </c>
      <c r="C1730" s="95" t="s">
        <v>30</v>
      </c>
      <c r="D1730" s="95" t="s">
        <v>302</v>
      </c>
      <c r="E1730" s="95"/>
    </row>
    <row r="1731" spans="1:5" x14ac:dyDescent="0.25">
      <c r="A1731" s="95" t="s">
        <v>3346</v>
      </c>
      <c r="B1731" s="95" t="s">
        <v>3347</v>
      </c>
      <c r="C1731" s="95" t="s">
        <v>30</v>
      </c>
      <c r="D1731" s="95" t="s">
        <v>302</v>
      </c>
      <c r="E1731" s="95"/>
    </row>
    <row r="1732" spans="1:5" x14ac:dyDescent="0.25">
      <c r="A1732" s="95" t="s">
        <v>3348</v>
      </c>
      <c r="B1732" s="95" t="s">
        <v>3345</v>
      </c>
      <c r="C1732" s="95" t="s">
        <v>169</v>
      </c>
      <c r="D1732" s="95" t="s">
        <v>302</v>
      </c>
      <c r="E1732" s="95"/>
    </row>
    <row r="1733" spans="1:5" x14ac:dyDescent="0.25">
      <c r="A1733" s="95" t="s">
        <v>3349</v>
      </c>
      <c r="B1733" s="95" t="s">
        <v>3347</v>
      </c>
      <c r="C1733" s="95" t="s">
        <v>169</v>
      </c>
      <c r="D1733" s="95" t="s">
        <v>302</v>
      </c>
      <c r="E1733" s="95"/>
    </row>
    <row r="1734" spans="1:5" x14ac:dyDescent="0.25">
      <c r="A1734" s="95" t="s">
        <v>3350</v>
      </c>
      <c r="B1734" s="95" t="s">
        <v>3351</v>
      </c>
      <c r="C1734" s="95" t="s">
        <v>90</v>
      </c>
      <c r="D1734" s="95" t="s">
        <v>302</v>
      </c>
      <c r="E1734" s="95"/>
    </row>
    <row r="1735" spans="1:5" x14ac:dyDescent="0.25">
      <c r="A1735" s="95" t="s">
        <v>3352</v>
      </c>
      <c r="B1735" s="95" t="s">
        <v>3351</v>
      </c>
      <c r="C1735" s="95" t="s">
        <v>37</v>
      </c>
      <c r="D1735" s="95"/>
      <c r="E1735" s="95"/>
    </row>
    <row r="1736" spans="1:5" x14ac:dyDescent="0.25">
      <c r="A1736" s="95" t="s">
        <v>3353</v>
      </c>
      <c r="B1736" s="95" t="s">
        <v>3354</v>
      </c>
      <c r="C1736" s="95" t="s">
        <v>53</v>
      </c>
      <c r="D1736" s="95" t="s">
        <v>302</v>
      </c>
      <c r="E1736" s="95"/>
    </row>
    <row r="1737" spans="1:5" x14ac:dyDescent="0.25">
      <c r="A1737" s="95" t="s">
        <v>3355</v>
      </c>
      <c r="B1737" s="95" t="s">
        <v>3356</v>
      </c>
      <c r="C1737" s="95" t="s">
        <v>53</v>
      </c>
      <c r="D1737" s="95" t="s">
        <v>302</v>
      </c>
      <c r="E1737" s="95"/>
    </row>
    <row r="1738" spans="1:5" x14ac:dyDescent="0.25">
      <c r="A1738" s="95" t="s">
        <v>3357</v>
      </c>
      <c r="B1738" s="95" t="s">
        <v>3358</v>
      </c>
      <c r="C1738" s="95" t="s">
        <v>53</v>
      </c>
      <c r="D1738" s="95" t="s">
        <v>302</v>
      </c>
      <c r="E1738" s="95"/>
    </row>
    <row r="1739" spans="1:5" x14ac:dyDescent="0.25">
      <c r="A1739" s="95" t="s">
        <v>3359</v>
      </c>
      <c r="B1739" s="95" t="s">
        <v>3360</v>
      </c>
      <c r="C1739" s="95" t="s">
        <v>53</v>
      </c>
      <c r="D1739" s="95" t="s">
        <v>302</v>
      </c>
      <c r="E1739" s="95"/>
    </row>
    <row r="1740" spans="1:5" x14ac:dyDescent="0.25">
      <c r="A1740" s="95" t="s">
        <v>175</v>
      </c>
      <c r="B1740" s="95" t="s">
        <v>176</v>
      </c>
      <c r="C1740" s="95" t="s">
        <v>53</v>
      </c>
      <c r="D1740" s="95" t="s">
        <v>302</v>
      </c>
      <c r="E1740" s="95"/>
    </row>
    <row r="1741" spans="1:5" x14ac:dyDescent="0.25">
      <c r="A1741" s="95" t="s">
        <v>3361</v>
      </c>
      <c r="B1741" s="95" t="s">
        <v>3362</v>
      </c>
      <c r="C1741" s="95" t="s">
        <v>42</v>
      </c>
      <c r="D1741" s="95" t="s">
        <v>301</v>
      </c>
      <c r="E1741" s="95" t="s">
        <v>4823</v>
      </c>
    </row>
    <row r="1742" spans="1:5" x14ac:dyDescent="0.25">
      <c r="A1742" s="95" t="s">
        <v>3363</v>
      </c>
      <c r="B1742" s="95" t="s">
        <v>3364</v>
      </c>
      <c r="C1742" s="95" t="s">
        <v>42</v>
      </c>
      <c r="D1742" s="95" t="s">
        <v>301</v>
      </c>
      <c r="E1742" s="95" t="s">
        <v>4823</v>
      </c>
    </row>
    <row r="1743" spans="1:5" x14ac:dyDescent="0.25">
      <c r="A1743" s="95" t="s">
        <v>3365</v>
      </c>
      <c r="B1743" s="95" t="s">
        <v>3366</v>
      </c>
      <c r="C1743" s="95" t="s">
        <v>42</v>
      </c>
      <c r="D1743" s="95" t="s">
        <v>301</v>
      </c>
      <c r="E1743" s="95" t="s">
        <v>4823</v>
      </c>
    </row>
    <row r="1744" spans="1:5" x14ac:dyDescent="0.25">
      <c r="A1744" s="95" t="s">
        <v>3367</v>
      </c>
      <c r="B1744" s="95" t="s">
        <v>3368</v>
      </c>
      <c r="C1744" s="95" t="s">
        <v>42</v>
      </c>
      <c r="D1744" s="95" t="s">
        <v>301</v>
      </c>
      <c r="E1744" s="95" t="s">
        <v>4823</v>
      </c>
    </row>
    <row r="1745" spans="1:5" x14ac:dyDescent="0.25">
      <c r="A1745" s="95" t="s">
        <v>3369</v>
      </c>
      <c r="B1745" s="95" t="s">
        <v>3370</v>
      </c>
      <c r="C1745" s="95" t="s">
        <v>42</v>
      </c>
      <c r="D1745" s="95" t="s">
        <v>301</v>
      </c>
      <c r="E1745" s="95" t="s">
        <v>4823</v>
      </c>
    </row>
    <row r="1746" spans="1:5" x14ac:dyDescent="0.25">
      <c r="A1746" s="95" t="s">
        <v>3371</v>
      </c>
      <c r="B1746" s="95" t="s">
        <v>680</v>
      </c>
      <c r="C1746" s="95" t="s">
        <v>42</v>
      </c>
      <c r="D1746" s="95" t="s">
        <v>301</v>
      </c>
      <c r="E1746" s="95" t="s">
        <v>4823</v>
      </c>
    </row>
    <row r="1747" spans="1:5" x14ac:dyDescent="0.25">
      <c r="A1747" s="95" t="s">
        <v>3372</v>
      </c>
      <c r="B1747" s="95" t="s">
        <v>3373</v>
      </c>
      <c r="C1747" s="95" t="s">
        <v>42</v>
      </c>
      <c r="D1747" s="95" t="s">
        <v>301</v>
      </c>
      <c r="E1747" s="95" t="s">
        <v>4823</v>
      </c>
    </row>
    <row r="1748" spans="1:5" x14ac:dyDescent="0.25">
      <c r="A1748" s="95" t="s">
        <v>3374</v>
      </c>
      <c r="B1748" s="95" t="s">
        <v>3375</v>
      </c>
      <c r="C1748" s="95" t="s">
        <v>42</v>
      </c>
      <c r="D1748" s="95" t="s">
        <v>301</v>
      </c>
      <c r="E1748" s="95" t="s">
        <v>4823</v>
      </c>
    </row>
    <row r="1749" spans="1:5" x14ac:dyDescent="0.25">
      <c r="A1749" s="95" t="s">
        <v>3376</v>
      </c>
      <c r="B1749" s="95" t="s">
        <v>3377</v>
      </c>
      <c r="C1749" s="95" t="s">
        <v>46</v>
      </c>
      <c r="D1749" s="95" t="s">
        <v>301</v>
      </c>
      <c r="E1749" s="95" t="s">
        <v>4823</v>
      </c>
    </row>
    <row r="1750" spans="1:5" x14ac:dyDescent="0.25">
      <c r="A1750" s="95" t="s">
        <v>3378</v>
      </c>
      <c r="B1750" s="95" t="s">
        <v>3379</v>
      </c>
      <c r="C1750" s="95" t="s">
        <v>46</v>
      </c>
      <c r="D1750" s="95" t="s">
        <v>301</v>
      </c>
      <c r="E1750" s="95" t="s">
        <v>4823</v>
      </c>
    </row>
    <row r="1751" spans="1:5" x14ac:dyDescent="0.25">
      <c r="A1751" s="95" t="s">
        <v>3380</v>
      </c>
      <c r="B1751" s="95" t="s">
        <v>3381</v>
      </c>
      <c r="C1751" s="95" t="s">
        <v>46</v>
      </c>
      <c r="D1751" s="95" t="s">
        <v>301</v>
      </c>
      <c r="E1751" s="95" t="s">
        <v>4823</v>
      </c>
    </row>
    <row r="1752" spans="1:5" x14ac:dyDescent="0.25">
      <c r="A1752" s="95" t="s">
        <v>3382</v>
      </c>
      <c r="B1752" s="95" t="s">
        <v>3383</v>
      </c>
      <c r="C1752" s="95" t="s">
        <v>46</v>
      </c>
      <c r="D1752" s="95" t="s">
        <v>301</v>
      </c>
      <c r="E1752" s="95" t="s">
        <v>4823</v>
      </c>
    </row>
    <row r="1753" spans="1:5" x14ac:dyDescent="0.25">
      <c r="A1753" s="95" t="s">
        <v>3384</v>
      </c>
      <c r="B1753" s="95" t="s">
        <v>3385</v>
      </c>
      <c r="C1753" s="95" t="s">
        <v>42</v>
      </c>
      <c r="D1753" s="95" t="s">
        <v>302</v>
      </c>
      <c r="E1753" s="95"/>
    </row>
    <row r="1754" spans="1:5" x14ac:dyDescent="0.25">
      <c r="A1754" s="95" t="s">
        <v>3386</v>
      </c>
      <c r="B1754" s="95" t="s">
        <v>3387</v>
      </c>
      <c r="C1754" s="95" t="s">
        <v>169</v>
      </c>
      <c r="D1754" s="95" t="s">
        <v>302</v>
      </c>
      <c r="E1754" s="95"/>
    </row>
    <row r="1755" spans="1:5" x14ac:dyDescent="0.25">
      <c r="A1755" s="95" t="s">
        <v>3388</v>
      </c>
      <c r="B1755" s="95" t="s">
        <v>3389</v>
      </c>
      <c r="C1755" s="95" t="s">
        <v>46</v>
      </c>
      <c r="D1755" s="95" t="s">
        <v>301</v>
      </c>
      <c r="E1755" s="95" t="s">
        <v>4823</v>
      </c>
    </row>
    <row r="1756" spans="1:5" x14ac:dyDescent="0.25">
      <c r="A1756" s="95" t="s">
        <v>3390</v>
      </c>
      <c r="B1756" s="95" t="s">
        <v>3391</v>
      </c>
      <c r="C1756" s="95" t="s">
        <v>46</v>
      </c>
      <c r="D1756" s="95" t="s">
        <v>301</v>
      </c>
      <c r="E1756" s="95" t="s">
        <v>4823</v>
      </c>
    </row>
    <row r="1757" spans="1:5" x14ac:dyDescent="0.25">
      <c r="A1757" s="95" t="s">
        <v>3392</v>
      </c>
      <c r="B1757" s="95" t="s">
        <v>3393</v>
      </c>
      <c r="C1757" s="95" t="s">
        <v>159</v>
      </c>
      <c r="D1757" s="95" t="s">
        <v>302</v>
      </c>
      <c r="E1757" s="95"/>
    </row>
    <row r="1758" spans="1:5" x14ac:dyDescent="0.25">
      <c r="A1758" s="95" t="s">
        <v>3394</v>
      </c>
      <c r="B1758" s="95" t="s">
        <v>3395</v>
      </c>
      <c r="C1758" s="95" t="s">
        <v>53</v>
      </c>
      <c r="D1758" s="95" t="s">
        <v>302</v>
      </c>
      <c r="E1758" s="95"/>
    </row>
    <row r="1759" spans="1:5" x14ac:dyDescent="0.25">
      <c r="A1759" s="95" t="s">
        <v>3396</v>
      </c>
      <c r="B1759" s="95" t="s">
        <v>3397</v>
      </c>
      <c r="C1759" s="95" t="s">
        <v>53</v>
      </c>
      <c r="D1759" s="95" t="s">
        <v>302</v>
      </c>
      <c r="E1759" s="95"/>
    </row>
    <row r="1760" spans="1:5" x14ac:dyDescent="0.25">
      <c r="A1760" s="95" t="s">
        <v>3398</v>
      </c>
      <c r="B1760" s="95" t="s">
        <v>3399</v>
      </c>
      <c r="C1760" s="95" t="s">
        <v>53</v>
      </c>
      <c r="D1760" s="95" t="s">
        <v>302</v>
      </c>
      <c r="E1760" s="95"/>
    </row>
    <row r="1761" spans="1:5" x14ac:dyDescent="0.25">
      <c r="A1761" s="95" t="s">
        <v>3400</v>
      </c>
      <c r="B1761" s="95" t="s">
        <v>3401</v>
      </c>
      <c r="C1761" s="95" t="s">
        <v>53</v>
      </c>
      <c r="D1761" s="95" t="s">
        <v>302</v>
      </c>
      <c r="E1761" s="95"/>
    </row>
    <row r="1762" spans="1:5" x14ac:dyDescent="0.25">
      <c r="A1762" s="95" t="s">
        <v>3402</v>
      </c>
      <c r="B1762" s="95" t="s">
        <v>3403</v>
      </c>
      <c r="C1762" s="95" t="s">
        <v>53</v>
      </c>
      <c r="D1762" s="95" t="s">
        <v>302</v>
      </c>
      <c r="E1762" s="95"/>
    </row>
    <row r="1763" spans="1:5" x14ac:dyDescent="0.25">
      <c r="A1763" s="95" t="s">
        <v>3404</v>
      </c>
      <c r="B1763" s="95" t="s">
        <v>3405</v>
      </c>
      <c r="C1763" s="95" t="s">
        <v>53</v>
      </c>
      <c r="D1763" s="95" t="s">
        <v>302</v>
      </c>
      <c r="E1763" s="95"/>
    </row>
    <row r="1764" spans="1:5" x14ac:dyDescent="0.25">
      <c r="A1764" s="95" t="s">
        <v>3406</v>
      </c>
      <c r="B1764" s="95" t="s">
        <v>3407</v>
      </c>
      <c r="C1764" s="95" t="s">
        <v>53</v>
      </c>
      <c r="D1764" s="95" t="s">
        <v>302</v>
      </c>
      <c r="E1764" s="95"/>
    </row>
    <row r="1765" spans="1:5" x14ac:dyDescent="0.25">
      <c r="A1765" s="95" t="s">
        <v>3408</v>
      </c>
      <c r="B1765" s="95" t="s">
        <v>3409</v>
      </c>
      <c r="C1765" s="95" t="s">
        <v>53</v>
      </c>
      <c r="D1765" s="95" t="s">
        <v>302</v>
      </c>
      <c r="E1765" s="95"/>
    </row>
    <row r="1766" spans="1:5" x14ac:dyDescent="0.25">
      <c r="A1766" s="95" t="s">
        <v>3410</v>
      </c>
      <c r="B1766" s="95" t="s">
        <v>3411</v>
      </c>
      <c r="C1766" s="95" t="s">
        <v>53</v>
      </c>
      <c r="D1766" s="95" t="s">
        <v>302</v>
      </c>
      <c r="E1766" s="95"/>
    </row>
    <row r="1767" spans="1:5" x14ac:dyDescent="0.25">
      <c r="A1767" s="95" t="s">
        <v>3412</v>
      </c>
      <c r="B1767" s="95" t="s">
        <v>3393</v>
      </c>
      <c r="C1767" s="95" t="s">
        <v>53</v>
      </c>
      <c r="D1767" s="95" t="s">
        <v>302</v>
      </c>
      <c r="E1767" s="95"/>
    </row>
    <row r="1768" spans="1:5" x14ac:dyDescent="0.25">
      <c r="A1768" s="95" t="s">
        <v>3413</v>
      </c>
      <c r="B1768" s="95" t="s">
        <v>3414</v>
      </c>
      <c r="C1768" s="95" t="s">
        <v>53</v>
      </c>
      <c r="D1768" s="95" t="s">
        <v>302</v>
      </c>
      <c r="E1768" s="95"/>
    </row>
    <row r="1769" spans="1:5" x14ac:dyDescent="0.25">
      <c r="A1769" s="95" t="s">
        <v>3415</v>
      </c>
      <c r="B1769" s="95" t="s">
        <v>3416</v>
      </c>
      <c r="C1769" s="95" t="s">
        <v>53</v>
      </c>
      <c r="D1769" s="95" t="s">
        <v>302</v>
      </c>
      <c r="E1769" s="95"/>
    </row>
    <row r="1770" spans="1:5" x14ac:dyDescent="0.25">
      <c r="A1770" s="95" t="s">
        <v>3417</v>
      </c>
      <c r="B1770" s="95" t="s">
        <v>3418</v>
      </c>
      <c r="C1770" s="95" t="s">
        <v>53</v>
      </c>
      <c r="D1770" s="95" t="s">
        <v>302</v>
      </c>
      <c r="E1770" s="95"/>
    </row>
    <row r="1771" spans="1:5" x14ac:dyDescent="0.25">
      <c r="A1771" s="95" t="s">
        <v>3419</v>
      </c>
      <c r="B1771" s="95" t="s">
        <v>3420</v>
      </c>
      <c r="C1771" s="95" t="s">
        <v>53</v>
      </c>
      <c r="D1771" s="95" t="s">
        <v>302</v>
      </c>
      <c r="E1771" s="95"/>
    </row>
    <row r="1772" spans="1:5" x14ac:dyDescent="0.25">
      <c r="A1772" s="95" t="s">
        <v>3421</v>
      </c>
      <c r="B1772" s="95" t="s">
        <v>3422</v>
      </c>
      <c r="C1772" s="95" t="s">
        <v>53</v>
      </c>
      <c r="D1772" s="95" t="s">
        <v>302</v>
      </c>
      <c r="E1772" s="95"/>
    </row>
    <row r="1773" spans="1:5" x14ac:dyDescent="0.25">
      <c r="A1773" s="95" t="s">
        <v>3423</v>
      </c>
      <c r="B1773" s="95" t="s">
        <v>3424</v>
      </c>
      <c r="C1773" s="95" t="s">
        <v>53</v>
      </c>
      <c r="D1773" s="95" t="s">
        <v>302</v>
      </c>
      <c r="E1773" s="95"/>
    </row>
    <row r="1774" spans="1:5" x14ac:dyDescent="0.25">
      <c r="A1774" s="95" t="s">
        <v>3425</v>
      </c>
      <c r="B1774" s="95" t="s">
        <v>3426</v>
      </c>
      <c r="C1774" s="95" t="s">
        <v>37</v>
      </c>
      <c r="D1774" s="95" t="s">
        <v>302</v>
      </c>
      <c r="E1774" s="95"/>
    </row>
    <row r="1775" spans="1:5" x14ac:dyDescent="0.25">
      <c r="A1775" s="95" t="s">
        <v>3427</v>
      </c>
      <c r="B1775" s="95" t="s">
        <v>3428</v>
      </c>
      <c r="C1775" s="95" t="s">
        <v>53</v>
      </c>
      <c r="D1775" s="95" t="s">
        <v>302</v>
      </c>
      <c r="E1775" s="95"/>
    </row>
    <row r="1776" spans="1:5" x14ac:dyDescent="0.25">
      <c r="A1776" s="95" t="s">
        <v>3429</v>
      </c>
      <c r="B1776" s="95" t="s">
        <v>3430</v>
      </c>
      <c r="C1776" s="95" t="s">
        <v>90</v>
      </c>
      <c r="D1776" s="95" t="s">
        <v>302</v>
      </c>
      <c r="E1776" s="95"/>
    </row>
    <row r="1777" spans="1:5" x14ac:dyDescent="0.25">
      <c r="A1777" s="95" t="s">
        <v>3431</v>
      </c>
      <c r="B1777" s="95" t="s">
        <v>3430</v>
      </c>
      <c r="C1777" s="95" t="s">
        <v>37</v>
      </c>
      <c r="D1777" s="95"/>
      <c r="E1777" s="95"/>
    </row>
    <row r="1778" spans="1:5" x14ac:dyDescent="0.25">
      <c r="A1778" s="95" t="s">
        <v>178</v>
      </c>
      <c r="B1778" s="95" t="s">
        <v>179</v>
      </c>
      <c r="C1778" s="95" t="s">
        <v>53</v>
      </c>
      <c r="D1778" s="95" t="s">
        <v>302</v>
      </c>
      <c r="E1778" s="95"/>
    </row>
    <row r="1779" spans="1:5" x14ac:dyDescent="0.25">
      <c r="A1779" s="95" t="s">
        <v>3432</v>
      </c>
      <c r="B1779" s="95" t="s">
        <v>3433</v>
      </c>
      <c r="C1779" s="95" t="s">
        <v>53</v>
      </c>
      <c r="D1779" s="95" t="s">
        <v>302</v>
      </c>
      <c r="E1779" s="95"/>
    </row>
    <row r="1780" spans="1:5" x14ac:dyDescent="0.25">
      <c r="A1780" s="95" t="s">
        <v>3434</v>
      </c>
      <c r="B1780" s="95" t="s">
        <v>3433</v>
      </c>
      <c r="C1780" s="95" t="s">
        <v>53</v>
      </c>
      <c r="D1780" s="95" t="s">
        <v>302</v>
      </c>
      <c r="E1780" s="95"/>
    </row>
    <row r="1781" spans="1:5" x14ac:dyDescent="0.25">
      <c r="A1781" s="95" t="s">
        <v>3435</v>
      </c>
      <c r="B1781" s="95" t="s">
        <v>179</v>
      </c>
      <c r="C1781" s="95" t="s">
        <v>60</v>
      </c>
      <c r="D1781" s="95" t="s">
        <v>302</v>
      </c>
      <c r="E1781" s="95"/>
    </row>
    <row r="1782" spans="1:5" x14ac:dyDescent="0.25">
      <c r="A1782" s="95" t="s">
        <v>3436</v>
      </c>
      <c r="B1782" s="95" t="s">
        <v>3433</v>
      </c>
      <c r="C1782" s="95" t="s">
        <v>60</v>
      </c>
      <c r="D1782" s="95" t="s">
        <v>302</v>
      </c>
      <c r="E1782" s="95"/>
    </row>
    <row r="1783" spans="1:5" x14ac:dyDescent="0.25">
      <c r="A1783" s="95" t="s">
        <v>3437</v>
      </c>
      <c r="B1783" s="95" t="s">
        <v>3433</v>
      </c>
      <c r="C1783" s="95" t="s">
        <v>60</v>
      </c>
      <c r="D1783" s="95" t="s">
        <v>302</v>
      </c>
      <c r="E1783" s="95"/>
    </row>
    <row r="1784" spans="1:5" x14ac:dyDescent="0.25">
      <c r="A1784" s="95" t="s">
        <v>3438</v>
      </c>
      <c r="B1784" s="95" t="s">
        <v>179</v>
      </c>
      <c r="C1784" s="95" t="s">
        <v>37</v>
      </c>
      <c r="D1784" s="95" t="s">
        <v>302</v>
      </c>
      <c r="E1784" s="95"/>
    </row>
    <row r="1785" spans="1:5" x14ac:dyDescent="0.25">
      <c r="A1785" s="95" t="s">
        <v>3439</v>
      </c>
      <c r="B1785" s="95" t="s">
        <v>179</v>
      </c>
      <c r="C1785" s="95" t="s">
        <v>545</v>
      </c>
      <c r="D1785" s="95" t="s">
        <v>302</v>
      </c>
      <c r="E1785" s="95"/>
    </row>
    <row r="1786" spans="1:5" x14ac:dyDescent="0.25">
      <c r="A1786" s="95" t="s">
        <v>3440</v>
      </c>
      <c r="B1786" s="95" t="s">
        <v>3441</v>
      </c>
      <c r="C1786" s="95" t="s">
        <v>90</v>
      </c>
      <c r="D1786" s="95" t="s">
        <v>302</v>
      </c>
      <c r="E1786" s="95"/>
    </row>
    <row r="1787" spans="1:5" x14ac:dyDescent="0.25">
      <c r="A1787" s="95" t="s">
        <v>3442</v>
      </c>
      <c r="B1787" s="95" t="s">
        <v>3441</v>
      </c>
      <c r="C1787" s="95" t="s">
        <v>37</v>
      </c>
      <c r="D1787" s="95"/>
      <c r="E1787" s="95"/>
    </row>
    <row r="1788" spans="1:5" x14ac:dyDescent="0.25">
      <c r="A1788" s="95" t="s">
        <v>3443</v>
      </c>
      <c r="B1788" s="95" t="s">
        <v>3444</v>
      </c>
      <c r="C1788" s="95" t="s">
        <v>46</v>
      </c>
      <c r="D1788" s="95" t="s">
        <v>302</v>
      </c>
      <c r="E1788" s="95"/>
    </row>
    <row r="1789" spans="1:5" x14ac:dyDescent="0.25">
      <c r="A1789" s="95" t="s">
        <v>3445</v>
      </c>
      <c r="B1789" s="95" t="s">
        <v>3444</v>
      </c>
      <c r="C1789" s="95" t="s">
        <v>46</v>
      </c>
      <c r="D1789" s="95" t="s">
        <v>302</v>
      </c>
      <c r="E1789" s="95"/>
    </row>
    <row r="1790" spans="1:5" x14ac:dyDescent="0.25">
      <c r="A1790" s="95" t="s">
        <v>3446</v>
      </c>
      <c r="B1790" s="95" t="s">
        <v>3444</v>
      </c>
      <c r="C1790" s="95" t="s">
        <v>46</v>
      </c>
      <c r="D1790" s="95" t="s">
        <v>302</v>
      </c>
      <c r="E1790" s="95"/>
    </row>
    <row r="1791" spans="1:5" x14ac:dyDescent="0.25">
      <c r="A1791" s="95" t="s">
        <v>3447</v>
      </c>
      <c r="B1791" s="95" t="s">
        <v>3444</v>
      </c>
      <c r="C1791" s="95" t="s">
        <v>46</v>
      </c>
      <c r="D1791" s="95" t="s">
        <v>302</v>
      </c>
      <c r="E1791" s="95"/>
    </row>
    <row r="1792" spans="1:5" x14ac:dyDescent="0.25">
      <c r="A1792" s="95" t="s">
        <v>3448</v>
      </c>
      <c r="B1792" s="95" t="s">
        <v>3449</v>
      </c>
      <c r="C1792" s="95" t="s">
        <v>46</v>
      </c>
      <c r="D1792" s="95" t="s">
        <v>302</v>
      </c>
      <c r="E1792" s="95"/>
    </row>
    <row r="1793" spans="1:5" x14ac:dyDescent="0.25">
      <c r="A1793" s="95" t="s">
        <v>3450</v>
      </c>
      <c r="B1793" s="95" t="s">
        <v>3451</v>
      </c>
      <c r="C1793" s="95" t="s">
        <v>46</v>
      </c>
      <c r="D1793" s="95" t="s">
        <v>302</v>
      </c>
      <c r="E1793" s="95"/>
    </row>
    <row r="1794" spans="1:5" x14ac:dyDescent="0.25">
      <c r="A1794" s="95" t="s">
        <v>3452</v>
      </c>
      <c r="B1794" s="95" t="s">
        <v>3451</v>
      </c>
      <c r="C1794" s="95" t="s">
        <v>46</v>
      </c>
      <c r="D1794" s="95" t="s">
        <v>302</v>
      </c>
      <c r="E1794" s="95"/>
    </row>
    <row r="1795" spans="1:5" x14ac:dyDescent="0.25">
      <c r="A1795" s="95" t="s">
        <v>3453</v>
      </c>
      <c r="B1795" s="95" t="s">
        <v>3451</v>
      </c>
      <c r="C1795" s="95" t="s">
        <v>46</v>
      </c>
      <c r="D1795" s="95" t="s">
        <v>302</v>
      </c>
      <c r="E1795" s="95"/>
    </row>
    <row r="1796" spans="1:5" x14ac:dyDescent="0.25">
      <c r="A1796" s="95" t="s">
        <v>3454</v>
      </c>
      <c r="B1796" s="95" t="s">
        <v>3451</v>
      </c>
      <c r="C1796" s="95" t="s">
        <v>46</v>
      </c>
      <c r="D1796" s="95" t="s">
        <v>302</v>
      </c>
      <c r="E1796" s="95"/>
    </row>
    <row r="1797" spans="1:5" x14ac:dyDescent="0.25">
      <c r="A1797" s="95" t="s">
        <v>3455</v>
      </c>
      <c r="B1797" s="95" t="s">
        <v>3451</v>
      </c>
      <c r="C1797" s="95" t="s">
        <v>46</v>
      </c>
      <c r="D1797" s="95" t="s">
        <v>302</v>
      </c>
      <c r="E1797" s="95"/>
    </row>
    <row r="1798" spans="1:5" x14ac:dyDescent="0.25">
      <c r="A1798" s="95" t="s">
        <v>3456</v>
      </c>
      <c r="B1798" s="95" t="s">
        <v>3457</v>
      </c>
      <c r="C1798" s="95" t="s">
        <v>42</v>
      </c>
      <c r="D1798" s="95" t="s">
        <v>302</v>
      </c>
      <c r="E1798" s="95"/>
    </row>
    <row r="1799" spans="1:5" x14ac:dyDescent="0.25">
      <c r="A1799" s="95" t="s">
        <v>3458</v>
      </c>
      <c r="B1799" s="95" t="s">
        <v>3459</v>
      </c>
      <c r="C1799" s="95" t="s">
        <v>46</v>
      </c>
      <c r="D1799" s="95" t="s">
        <v>302</v>
      </c>
      <c r="E1799" s="95"/>
    </row>
    <row r="1800" spans="1:5" x14ac:dyDescent="0.25">
      <c r="A1800" s="95" t="s">
        <v>3460</v>
      </c>
      <c r="B1800" s="95" t="s">
        <v>3461</v>
      </c>
      <c r="C1800" s="95" t="s">
        <v>46</v>
      </c>
      <c r="D1800" s="95" t="s">
        <v>302</v>
      </c>
      <c r="E1800" s="95"/>
    </row>
    <row r="1801" spans="1:5" x14ac:dyDescent="0.25">
      <c r="A1801" s="95" t="s">
        <v>3462</v>
      </c>
      <c r="B1801" s="95" t="s">
        <v>3463</v>
      </c>
      <c r="C1801" s="95" t="s">
        <v>46</v>
      </c>
      <c r="D1801" s="95" t="s">
        <v>302</v>
      </c>
      <c r="E1801" s="95"/>
    </row>
    <row r="1802" spans="1:5" x14ac:dyDescent="0.25">
      <c r="A1802" s="95" t="s">
        <v>3464</v>
      </c>
      <c r="B1802" s="95" t="s">
        <v>3465</v>
      </c>
      <c r="C1802" s="95" t="s">
        <v>46</v>
      </c>
      <c r="D1802" s="95" t="s">
        <v>302</v>
      </c>
      <c r="E1802" s="95"/>
    </row>
    <row r="1803" spans="1:5" x14ac:dyDescent="0.25">
      <c r="A1803" s="95" t="s">
        <v>3466</v>
      </c>
      <c r="B1803" s="95" t="s">
        <v>3467</v>
      </c>
      <c r="C1803" s="95" t="s">
        <v>46</v>
      </c>
      <c r="D1803" s="95" t="s">
        <v>302</v>
      </c>
      <c r="E1803" s="95"/>
    </row>
    <row r="1804" spans="1:5" x14ac:dyDescent="0.25">
      <c r="A1804" s="95" t="s">
        <v>3468</v>
      </c>
      <c r="B1804" s="95" t="s">
        <v>3469</v>
      </c>
      <c r="C1804" s="95" t="s">
        <v>46</v>
      </c>
      <c r="D1804" s="95" t="s">
        <v>302</v>
      </c>
      <c r="E1804" s="95"/>
    </row>
    <row r="1805" spans="1:5" x14ac:dyDescent="0.25">
      <c r="A1805" s="95" t="s">
        <v>3470</v>
      </c>
      <c r="B1805" s="95" t="s">
        <v>3469</v>
      </c>
      <c r="C1805" s="95" t="s">
        <v>46</v>
      </c>
      <c r="D1805" s="95" t="s">
        <v>302</v>
      </c>
      <c r="E1805" s="95"/>
    </row>
    <row r="1806" spans="1:5" x14ac:dyDescent="0.25">
      <c r="A1806" s="95" t="s">
        <v>3471</v>
      </c>
      <c r="B1806" s="95" t="s">
        <v>3469</v>
      </c>
      <c r="C1806" s="95" t="s">
        <v>46</v>
      </c>
      <c r="D1806" s="95" t="s">
        <v>302</v>
      </c>
      <c r="E1806" s="95"/>
    </row>
    <row r="1807" spans="1:5" x14ac:dyDescent="0.25">
      <c r="A1807" s="95" t="s">
        <v>3472</v>
      </c>
      <c r="B1807" s="95" t="s">
        <v>3469</v>
      </c>
      <c r="C1807" s="95" t="s">
        <v>46</v>
      </c>
      <c r="D1807" s="95" t="s">
        <v>302</v>
      </c>
      <c r="E1807" s="95"/>
    </row>
    <row r="1808" spans="1:5" x14ac:dyDescent="0.25">
      <c r="A1808" s="95" t="s">
        <v>3473</v>
      </c>
      <c r="B1808" s="95" t="s">
        <v>3474</v>
      </c>
      <c r="C1808" s="95" t="s">
        <v>46</v>
      </c>
      <c r="D1808" s="95" t="s">
        <v>302</v>
      </c>
      <c r="E1808" s="95"/>
    </row>
    <row r="1809" spans="1:5" x14ac:dyDescent="0.25">
      <c r="A1809" s="95" t="s">
        <v>181</v>
      </c>
      <c r="B1809" s="95" t="s">
        <v>182</v>
      </c>
      <c r="C1809" s="95" t="s">
        <v>46</v>
      </c>
      <c r="D1809" s="95" t="s">
        <v>302</v>
      </c>
      <c r="E1809" s="95"/>
    </row>
    <row r="1810" spans="1:5" x14ac:dyDescent="0.25">
      <c r="A1810" s="95" t="s">
        <v>3475</v>
      </c>
      <c r="B1810" s="95" t="s">
        <v>3476</v>
      </c>
      <c r="C1810" s="95" t="s">
        <v>46</v>
      </c>
      <c r="D1810" s="95" t="s">
        <v>302</v>
      </c>
      <c r="E1810" s="95"/>
    </row>
    <row r="1811" spans="1:5" x14ac:dyDescent="0.25">
      <c r="A1811" s="95" t="s">
        <v>3477</v>
      </c>
      <c r="B1811" s="95" t="s">
        <v>3343</v>
      </c>
      <c r="C1811" s="95" t="s">
        <v>173</v>
      </c>
      <c r="D1811" s="95" t="s">
        <v>301</v>
      </c>
      <c r="E1811" s="95"/>
    </row>
    <row r="1812" spans="1:5" x14ac:dyDescent="0.25">
      <c r="A1812" s="95" t="s">
        <v>3478</v>
      </c>
      <c r="B1812" s="95" t="s">
        <v>3479</v>
      </c>
      <c r="C1812" s="95" t="s">
        <v>42</v>
      </c>
      <c r="D1812" s="95" t="s">
        <v>302</v>
      </c>
      <c r="E1812" s="95"/>
    </row>
    <row r="1813" spans="1:5" x14ac:dyDescent="0.25">
      <c r="A1813" s="95" t="s">
        <v>3480</v>
      </c>
      <c r="B1813" s="95" t="s">
        <v>3481</v>
      </c>
      <c r="C1813" s="95" t="s">
        <v>46</v>
      </c>
      <c r="D1813" s="95" t="s">
        <v>302</v>
      </c>
      <c r="E1813" s="95"/>
    </row>
    <row r="1814" spans="1:5" x14ac:dyDescent="0.25">
      <c r="A1814" s="95" t="s">
        <v>3482</v>
      </c>
      <c r="B1814" s="95" t="s">
        <v>3483</v>
      </c>
      <c r="C1814" s="95" t="s">
        <v>46</v>
      </c>
      <c r="D1814" s="95" t="s">
        <v>302</v>
      </c>
      <c r="E1814" s="95"/>
    </row>
    <row r="1815" spans="1:5" x14ac:dyDescent="0.25">
      <c r="A1815" s="95" t="s">
        <v>3484</v>
      </c>
      <c r="B1815" s="95" t="s">
        <v>3485</v>
      </c>
      <c r="C1815" s="95" t="s">
        <v>46</v>
      </c>
      <c r="D1815" s="95" t="s">
        <v>302</v>
      </c>
      <c r="E1815" s="95"/>
    </row>
    <row r="1816" spans="1:5" x14ac:dyDescent="0.25">
      <c r="A1816" s="95" t="s">
        <v>3486</v>
      </c>
      <c r="B1816" s="95" t="s">
        <v>3487</v>
      </c>
      <c r="C1816" s="95" t="s">
        <v>46</v>
      </c>
      <c r="D1816" s="95" t="s">
        <v>302</v>
      </c>
      <c r="E1816" s="95"/>
    </row>
    <row r="1817" spans="1:5" x14ac:dyDescent="0.25">
      <c r="A1817" s="95" t="s">
        <v>3488</v>
      </c>
      <c r="B1817" s="95" t="s">
        <v>3489</v>
      </c>
      <c r="C1817" s="95" t="s">
        <v>37</v>
      </c>
      <c r="D1817" s="95" t="s">
        <v>302</v>
      </c>
      <c r="E1817" s="95"/>
    </row>
    <row r="1818" spans="1:5" x14ac:dyDescent="0.25">
      <c r="A1818" s="95" t="s">
        <v>3490</v>
      </c>
      <c r="B1818" s="95" t="s">
        <v>3491</v>
      </c>
      <c r="C1818" s="95" t="s">
        <v>37</v>
      </c>
      <c r="D1818" s="95" t="s">
        <v>302</v>
      </c>
      <c r="E1818" s="95"/>
    </row>
    <row r="1819" spans="1:5" x14ac:dyDescent="0.25">
      <c r="A1819" s="95" t="s">
        <v>3492</v>
      </c>
      <c r="B1819" s="95" t="s">
        <v>3493</v>
      </c>
      <c r="C1819" s="95" t="s">
        <v>53</v>
      </c>
      <c r="D1819" s="95" t="s">
        <v>302</v>
      </c>
      <c r="E1819" s="95"/>
    </row>
    <row r="1820" spans="1:5" x14ac:dyDescent="0.25">
      <c r="A1820" s="95" t="s">
        <v>3494</v>
      </c>
      <c r="B1820" s="95" t="s">
        <v>3495</v>
      </c>
      <c r="C1820" s="95" t="s">
        <v>37</v>
      </c>
      <c r="D1820" s="95" t="s">
        <v>302</v>
      </c>
      <c r="E1820" s="95"/>
    </row>
    <row r="1821" spans="1:5" x14ac:dyDescent="0.25">
      <c r="A1821" s="95" t="s">
        <v>3496</v>
      </c>
      <c r="B1821" s="95" t="s">
        <v>3497</v>
      </c>
      <c r="C1821" s="95" t="s">
        <v>53</v>
      </c>
      <c r="D1821" s="95" t="s">
        <v>301</v>
      </c>
      <c r="E1821" s="95"/>
    </row>
    <row r="1822" spans="1:5" x14ac:dyDescent="0.25">
      <c r="A1822" s="95" t="s">
        <v>3498</v>
      </c>
      <c r="B1822" s="95" t="s">
        <v>3499</v>
      </c>
      <c r="C1822" s="95" t="s">
        <v>46</v>
      </c>
      <c r="D1822" s="95" t="s">
        <v>301</v>
      </c>
      <c r="E1822" s="95"/>
    </row>
    <row r="1823" spans="1:5" x14ac:dyDescent="0.25">
      <c r="A1823" s="95" t="s">
        <v>3500</v>
      </c>
      <c r="B1823" s="95" t="s">
        <v>3501</v>
      </c>
      <c r="C1823" s="95" t="s">
        <v>37</v>
      </c>
      <c r="D1823" s="95" t="s">
        <v>302</v>
      </c>
      <c r="E1823" s="95"/>
    </row>
    <row r="1824" spans="1:5" x14ac:dyDescent="0.25">
      <c r="A1824" s="95" t="s">
        <v>3502</v>
      </c>
      <c r="B1824" s="95" t="s">
        <v>3503</v>
      </c>
      <c r="C1824" s="95" t="s">
        <v>90</v>
      </c>
      <c r="D1824" s="95" t="s">
        <v>302</v>
      </c>
      <c r="E1824" s="95"/>
    </row>
    <row r="1825" spans="1:5" x14ac:dyDescent="0.25">
      <c r="A1825" s="95" t="s">
        <v>3504</v>
      </c>
      <c r="B1825" s="95" t="s">
        <v>3505</v>
      </c>
      <c r="C1825" s="95" t="s">
        <v>60</v>
      </c>
      <c r="D1825" s="95" t="s">
        <v>302</v>
      </c>
      <c r="E1825" s="95"/>
    </row>
    <row r="1826" spans="1:5" x14ac:dyDescent="0.25">
      <c r="A1826" s="95" t="s">
        <v>3506</v>
      </c>
      <c r="B1826" s="95" t="s">
        <v>3507</v>
      </c>
      <c r="C1826" s="95" t="s">
        <v>53</v>
      </c>
      <c r="D1826" s="95" t="s">
        <v>302</v>
      </c>
      <c r="E1826" s="95"/>
    </row>
    <row r="1827" spans="1:5" x14ac:dyDescent="0.25">
      <c r="A1827" s="95" t="s">
        <v>3508</v>
      </c>
      <c r="B1827" s="95" t="s">
        <v>3509</v>
      </c>
      <c r="C1827" s="95" t="s">
        <v>37</v>
      </c>
      <c r="D1827" s="95" t="s">
        <v>302</v>
      </c>
      <c r="E1827" s="95"/>
    </row>
    <row r="1828" spans="1:5" x14ac:dyDescent="0.25">
      <c r="A1828" s="95" t="s">
        <v>3510</v>
      </c>
      <c r="B1828" s="95" t="s">
        <v>3511</v>
      </c>
      <c r="C1828" s="95" t="s">
        <v>90</v>
      </c>
      <c r="D1828" s="95" t="s">
        <v>302</v>
      </c>
      <c r="E1828" s="95"/>
    </row>
    <row r="1829" spans="1:5" x14ac:dyDescent="0.25">
      <c r="A1829" s="95" t="s">
        <v>3512</v>
      </c>
      <c r="B1829" s="95" t="s">
        <v>3511</v>
      </c>
      <c r="C1829" s="95" t="s">
        <v>37</v>
      </c>
      <c r="D1829" s="95"/>
      <c r="E1829" s="95"/>
    </row>
    <row r="1830" spans="1:5" x14ac:dyDescent="0.25">
      <c r="A1830" s="95" t="s">
        <v>3513</v>
      </c>
      <c r="B1830" s="95" t="s">
        <v>3514</v>
      </c>
      <c r="C1830" s="95" t="s">
        <v>37</v>
      </c>
      <c r="D1830" s="95" t="s">
        <v>302</v>
      </c>
      <c r="E1830" s="95"/>
    </row>
    <row r="1831" spans="1:5" x14ac:dyDescent="0.25">
      <c r="A1831" s="95" t="s">
        <v>3515</v>
      </c>
      <c r="B1831" s="95" t="s">
        <v>3516</v>
      </c>
      <c r="C1831" s="95" t="s">
        <v>37</v>
      </c>
      <c r="D1831" s="95" t="s">
        <v>302</v>
      </c>
      <c r="E1831" s="95"/>
    </row>
    <row r="1832" spans="1:5" x14ac:dyDescent="0.25">
      <c r="A1832" s="95" t="s">
        <v>3517</v>
      </c>
      <c r="B1832" s="95" t="s">
        <v>3518</v>
      </c>
      <c r="C1832" s="95" t="s">
        <v>42</v>
      </c>
      <c r="D1832" s="95" t="s">
        <v>302</v>
      </c>
      <c r="E1832" s="95"/>
    </row>
    <row r="1833" spans="1:5" x14ac:dyDescent="0.25">
      <c r="A1833" s="95" t="s">
        <v>3519</v>
      </c>
      <c r="B1833" s="95" t="s">
        <v>3520</v>
      </c>
      <c r="C1833" s="95" t="s">
        <v>42</v>
      </c>
      <c r="D1833" s="95" t="s">
        <v>302</v>
      </c>
      <c r="E1833" s="95"/>
    </row>
    <row r="1834" spans="1:5" x14ac:dyDescent="0.25">
      <c r="A1834" s="95" t="s">
        <v>3521</v>
      </c>
      <c r="B1834" s="95" t="s">
        <v>3522</v>
      </c>
      <c r="C1834" s="95" t="s">
        <v>42</v>
      </c>
      <c r="D1834" s="95" t="s">
        <v>302</v>
      </c>
      <c r="E1834" s="95"/>
    </row>
    <row r="1835" spans="1:5" x14ac:dyDescent="0.25">
      <c r="A1835" s="95" t="s">
        <v>3523</v>
      </c>
      <c r="B1835" s="95" t="s">
        <v>3524</v>
      </c>
      <c r="C1835" s="95" t="s">
        <v>159</v>
      </c>
      <c r="D1835" s="95" t="s">
        <v>302</v>
      </c>
      <c r="E1835" s="95"/>
    </row>
    <row r="1836" spans="1:5" x14ac:dyDescent="0.25">
      <c r="A1836" s="95" t="s">
        <v>3525</v>
      </c>
      <c r="B1836" s="95" t="s">
        <v>3526</v>
      </c>
      <c r="C1836" s="95" t="s">
        <v>46</v>
      </c>
      <c r="D1836" s="95" t="s">
        <v>302</v>
      </c>
      <c r="E1836" s="95"/>
    </row>
    <row r="1837" spans="1:5" x14ac:dyDescent="0.25">
      <c r="A1837" s="95" t="s">
        <v>3527</v>
      </c>
      <c r="B1837" s="95" t="s">
        <v>3528</v>
      </c>
      <c r="C1837" s="95" t="s">
        <v>46</v>
      </c>
      <c r="D1837" s="95" t="s">
        <v>302</v>
      </c>
      <c r="E1837" s="95"/>
    </row>
    <row r="1838" spans="1:5" x14ac:dyDescent="0.25">
      <c r="A1838" s="95" t="s">
        <v>3529</v>
      </c>
      <c r="B1838" s="95" t="s">
        <v>3530</v>
      </c>
      <c r="C1838" s="95" t="s">
        <v>46</v>
      </c>
      <c r="D1838" s="95" t="s">
        <v>302</v>
      </c>
      <c r="E1838" s="95"/>
    </row>
    <row r="1839" spans="1:5" x14ac:dyDescent="0.25">
      <c r="A1839" s="95" t="s">
        <v>3531</v>
      </c>
      <c r="B1839" s="95" t="s">
        <v>3532</v>
      </c>
      <c r="C1839" s="95" t="s">
        <v>46</v>
      </c>
      <c r="D1839" s="95" t="s">
        <v>302</v>
      </c>
      <c r="E1839" s="95"/>
    </row>
    <row r="1840" spans="1:5" x14ac:dyDescent="0.25">
      <c r="A1840" s="95" t="s">
        <v>3533</v>
      </c>
      <c r="B1840" s="95" t="s">
        <v>3534</v>
      </c>
      <c r="C1840" s="95" t="s">
        <v>46</v>
      </c>
      <c r="D1840" s="95" t="s">
        <v>302</v>
      </c>
      <c r="E1840" s="95"/>
    </row>
    <row r="1841" spans="1:5" x14ac:dyDescent="0.25">
      <c r="A1841" s="95" t="s">
        <v>3535</v>
      </c>
      <c r="B1841" s="95" t="s">
        <v>3536</v>
      </c>
      <c r="C1841" s="95" t="s">
        <v>46</v>
      </c>
      <c r="D1841" s="95" t="s">
        <v>302</v>
      </c>
      <c r="E1841" s="95"/>
    </row>
    <row r="1842" spans="1:5" x14ac:dyDescent="0.25">
      <c r="A1842" s="95" t="s">
        <v>3537</v>
      </c>
      <c r="B1842" s="95" t="s">
        <v>3538</v>
      </c>
      <c r="C1842" s="95" t="s">
        <v>46</v>
      </c>
      <c r="D1842" s="95" t="s">
        <v>302</v>
      </c>
      <c r="E1842" s="95"/>
    </row>
    <row r="1843" spans="1:5" x14ac:dyDescent="0.25">
      <c r="A1843" s="95" t="s">
        <v>3539</v>
      </c>
      <c r="B1843" s="95" t="s">
        <v>3540</v>
      </c>
      <c r="C1843" s="95" t="s">
        <v>46</v>
      </c>
      <c r="D1843" s="95" t="s">
        <v>302</v>
      </c>
      <c r="E1843" s="95"/>
    </row>
    <row r="1844" spans="1:5" x14ac:dyDescent="0.25">
      <c r="A1844" s="95" t="s">
        <v>3541</v>
      </c>
      <c r="B1844" s="95" t="s">
        <v>3542</v>
      </c>
      <c r="C1844" s="95" t="s">
        <v>42</v>
      </c>
      <c r="D1844" s="95" t="s">
        <v>302</v>
      </c>
      <c r="E1844" s="95"/>
    </row>
    <row r="1845" spans="1:5" x14ac:dyDescent="0.25">
      <c r="A1845" s="95" t="s">
        <v>3543</v>
      </c>
      <c r="B1845" s="95" t="s">
        <v>3544</v>
      </c>
      <c r="C1845" s="95" t="s">
        <v>37</v>
      </c>
      <c r="D1845" s="95" t="s">
        <v>302</v>
      </c>
      <c r="E1845" s="95"/>
    </row>
    <row r="1846" spans="1:5" x14ac:dyDescent="0.25">
      <c r="A1846" s="95" t="s">
        <v>3545</v>
      </c>
      <c r="B1846" s="95" t="s">
        <v>3546</v>
      </c>
      <c r="C1846" s="95" t="s">
        <v>46</v>
      </c>
      <c r="D1846" s="95" t="s">
        <v>302</v>
      </c>
      <c r="E1846" s="95"/>
    </row>
    <row r="1847" spans="1:5" x14ac:dyDescent="0.25">
      <c r="A1847" s="95" t="s">
        <v>3547</v>
      </c>
      <c r="B1847" s="95" t="s">
        <v>3548</v>
      </c>
      <c r="C1847" s="95" t="s">
        <v>37</v>
      </c>
      <c r="D1847" s="95" t="s">
        <v>302</v>
      </c>
      <c r="E1847" s="95"/>
    </row>
    <row r="1848" spans="1:5" x14ac:dyDescent="0.25">
      <c r="A1848" s="95" t="s">
        <v>3549</v>
      </c>
      <c r="B1848" s="95" t="s">
        <v>3550</v>
      </c>
      <c r="C1848" s="95" t="s">
        <v>46</v>
      </c>
      <c r="D1848" s="95" t="s">
        <v>302</v>
      </c>
      <c r="E1848" s="95"/>
    </row>
    <row r="1849" spans="1:5" x14ac:dyDescent="0.25">
      <c r="A1849" s="95" t="s">
        <v>3551</v>
      </c>
      <c r="B1849" s="95" t="s">
        <v>3552</v>
      </c>
      <c r="C1849" s="95" t="s">
        <v>46</v>
      </c>
      <c r="D1849" s="95" t="s">
        <v>302</v>
      </c>
      <c r="E1849" s="95"/>
    </row>
    <row r="1850" spans="1:5" x14ac:dyDescent="0.25">
      <c r="A1850" s="95" t="s">
        <v>3553</v>
      </c>
      <c r="B1850" s="95" t="s">
        <v>3554</v>
      </c>
      <c r="C1850" s="95" t="s">
        <v>46</v>
      </c>
      <c r="D1850" s="95" t="s">
        <v>301</v>
      </c>
      <c r="E1850" s="95" t="s">
        <v>4824</v>
      </c>
    </row>
    <row r="1851" spans="1:5" x14ac:dyDescent="0.25">
      <c r="A1851" s="95" t="s">
        <v>3555</v>
      </c>
      <c r="B1851" s="95" t="s">
        <v>3556</v>
      </c>
      <c r="C1851" s="95" t="s">
        <v>46</v>
      </c>
      <c r="D1851" s="95" t="s">
        <v>301</v>
      </c>
      <c r="E1851" s="95" t="s">
        <v>4824</v>
      </c>
    </row>
    <row r="1852" spans="1:5" x14ac:dyDescent="0.25">
      <c r="A1852" s="95" t="s">
        <v>3557</v>
      </c>
      <c r="B1852" s="95" t="s">
        <v>3558</v>
      </c>
      <c r="C1852" s="95" t="s">
        <v>46</v>
      </c>
      <c r="D1852" s="95" t="s">
        <v>301</v>
      </c>
      <c r="E1852" s="95" t="s">
        <v>4824</v>
      </c>
    </row>
    <row r="1853" spans="1:5" x14ac:dyDescent="0.25">
      <c r="A1853" s="95" t="s">
        <v>3559</v>
      </c>
      <c r="B1853" s="95" t="s">
        <v>3560</v>
      </c>
      <c r="C1853" s="95" t="s">
        <v>46</v>
      </c>
      <c r="D1853" s="95" t="s">
        <v>301</v>
      </c>
      <c r="E1853" s="95" t="s">
        <v>4824</v>
      </c>
    </row>
    <row r="1854" spans="1:5" x14ac:dyDescent="0.25">
      <c r="A1854" s="95" t="s">
        <v>3561</v>
      </c>
      <c r="B1854" s="95" t="s">
        <v>3562</v>
      </c>
      <c r="C1854" s="95" t="s">
        <v>46</v>
      </c>
      <c r="D1854" s="95" t="s">
        <v>302</v>
      </c>
      <c r="E1854" s="95"/>
    </row>
    <row r="1855" spans="1:5" x14ac:dyDescent="0.25">
      <c r="A1855" s="95" t="s">
        <v>3563</v>
      </c>
      <c r="B1855" s="95" t="s">
        <v>3564</v>
      </c>
      <c r="C1855" s="95" t="s">
        <v>46</v>
      </c>
      <c r="D1855" s="95" t="s">
        <v>302</v>
      </c>
      <c r="E1855" s="95"/>
    </row>
    <row r="1856" spans="1:5" x14ac:dyDescent="0.25">
      <c r="A1856" s="95" t="s">
        <v>3565</v>
      </c>
      <c r="B1856" s="95" t="s">
        <v>3566</v>
      </c>
      <c r="C1856" s="95" t="s">
        <v>46</v>
      </c>
      <c r="D1856" s="95" t="s">
        <v>302</v>
      </c>
      <c r="E1856" s="95"/>
    </row>
    <row r="1857" spans="1:5" x14ac:dyDescent="0.25">
      <c r="A1857" s="95" t="s">
        <v>3567</v>
      </c>
      <c r="B1857" s="95" t="s">
        <v>3568</v>
      </c>
      <c r="C1857" s="95" t="s">
        <v>46</v>
      </c>
      <c r="D1857" s="95" t="s">
        <v>302</v>
      </c>
      <c r="E1857" s="95"/>
    </row>
    <row r="1858" spans="1:5" x14ac:dyDescent="0.25">
      <c r="A1858" s="95" t="s">
        <v>3569</v>
      </c>
      <c r="B1858" s="95" t="s">
        <v>3570</v>
      </c>
      <c r="C1858" s="95" t="s">
        <v>37</v>
      </c>
      <c r="D1858" s="95" t="s">
        <v>302</v>
      </c>
      <c r="E1858" s="95"/>
    </row>
    <row r="1859" spans="1:5" x14ac:dyDescent="0.25">
      <c r="A1859" s="95" t="s">
        <v>3571</v>
      </c>
      <c r="B1859" s="95" t="s">
        <v>3572</v>
      </c>
      <c r="C1859" s="95" t="s">
        <v>37</v>
      </c>
      <c r="D1859" s="95" t="s">
        <v>302</v>
      </c>
      <c r="E1859" s="95"/>
    </row>
    <row r="1860" spans="1:5" x14ac:dyDescent="0.25">
      <c r="A1860" s="95" t="s">
        <v>3573</v>
      </c>
      <c r="B1860" s="95" t="s">
        <v>3574</v>
      </c>
      <c r="C1860" s="95" t="s">
        <v>46</v>
      </c>
      <c r="D1860" s="95" t="s">
        <v>302</v>
      </c>
      <c r="E1860" s="95"/>
    </row>
    <row r="1861" spans="1:5" x14ac:dyDescent="0.25">
      <c r="A1861" s="95" t="s">
        <v>3575</v>
      </c>
      <c r="B1861" s="95" t="s">
        <v>3576</v>
      </c>
      <c r="C1861" s="95" t="s">
        <v>46</v>
      </c>
      <c r="D1861" s="95" t="s">
        <v>302</v>
      </c>
      <c r="E1861" s="95"/>
    </row>
    <row r="1862" spans="1:5" x14ac:dyDescent="0.25">
      <c r="A1862" s="95" t="s">
        <v>3577</v>
      </c>
      <c r="B1862" s="95" t="s">
        <v>3578</v>
      </c>
      <c r="C1862" s="95" t="s">
        <v>46</v>
      </c>
      <c r="D1862" s="95" t="s">
        <v>302</v>
      </c>
      <c r="E1862" s="95"/>
    </row>
    <row r="1863" spans="1:5" x14ac:dyDescent="0.25">
      <c r="A1863" s="95" t="s">
        <v>3579</v>
      </c>
      <c r="B1863" s="95" t="s">
        <v>3580</v>
      </c>
      <c r="C1863" s="95" t="s">
        <v>46</v>
      </c>
      <c r="D1863" s="95" t="s">
        <v>302</v>
      </c>
      <c r="E1863" s="95"/>
    </row>
    <row r="1864" spans="1:5" x14ac:dyDescent="0.25">
      <c r="A1864" s="95" t="s">
        <v>3581</v>
      </c>
      <c r="B1864" s="95" t="s">
        <v>3582</v>
      </c>
      <c r="C1864" s="95" t="s">
        <v>46</v>
      </c>
      <c r="D1864" s="95" t="s">
        <v>302</v>
      </c>
      <c r="E1864" s="95"/>
    </row>
    <row r="1865" spans="1:5" x14ac:dyDescent="0.25">
      <c r="A1865" s="95" t="s">
        <v>3583</v>
      </c>
      <c r="B1865" s="95" t="s">
        <v>3584</v>
      </c>
      <c r="C1865" s="95" t="s">
        <v>46</v>
      </c>
      <c r="D1865" s="95" t="s">
        <v>302</v>
      </c>
      <c r="E1865" s="95"/>
    </row>
    <row r="1866" spans="1:5" x14ac:dyDescent="0.25">
      <c r="A1866" s="95" t="s">
        <v>3585</v>
      </c>
      <c r="B1866" s="95" t="s">
        <v>3586</v>
      </c>
      <c r="C1866" s="95" t="s">
        <v>46</v>
      </c>
      <c r="D1866" s="95" t="s">
        <v>302</v>
      </c>
      <c r="E1866" s="95"/>
    </row>
    <row r="1867" spans="1:5" x14ac:dyDescent="0.25">
      <c r="A1867" s="95" t="s">
        <v>3587</v>
      </c>
      <c r="B1867" s="95" t="s">
        <v>3588</v>
      </c>
      <c r="C1867" s="95" t="s">
        <v>64</v>
      </c>
      <c r="D1867" s="95" t="s">
        <v>302</v>
      </c>
      <c r="E1867" s="95"/>
    </row>
    <row r="1868" spans="1:5" x14ac:dyDescent="0.25">
      <c r="A1868" s="95" t="s">
        <v>3589</v>
      </c>
      <c r="B1868" s="95" t="s">
        <v>3590</v>
      </c>
      <c r="C1868" s="95" t="s">
        <v>64</v>
      </c>
      <c r="D1868" s="95" t="s">
        <v>302</v>
      </c>
      <c r="E1868" s="95"/>
    </row>
    <row r="1869" spans="1:5" x14ac:dyDescent="0.25">
      <c r="A1869" s="95" t="s">
        <v>3591</v>
      </c>
      <c r="B1869" s="95" t="s">
        <v>3479</v>
      </c>
      <c r="C1869" s="95" t="s">
        <v>42</v>
      </c>
      <c r="D1869" s="95" t="s">
        <v>302</v>
      </c>
      <c r="E1869" s="95"/>
    </row>
    <row r="1870" spans="1:5" x14ac:dyDescent="0.25">
      <c r="A1870" s="95" t="s">
        <v>3592</v>
      </c>
      <c r="B1870" s="95" t="s">
        <v>3092</v>
      </c>
      <c r="C1870" s="95" t="s">
        <v>46</v>
      </c>
      <c r="D1870" s="95" t="s">
        <v>302</v>
      </c>
      <c r="E1870" s="95"/>
    </row>
    <row r="1871" spans="1:5" x14ac:dyDescent="0.25">
      <c r="A1871" s="95" t="s">
        <v>3593</v>
      </c>
      <c r="B1871" s="95" t="s">
        <v>3481</v>
      </c>
      <c r="C1871" s="95" t="s">
        <v>46</v>
      </c>
      <c r="D1871" s="95" t="s">
        <v>302</v>
      </c>
      <c r="E1871" s="95"/>
    </row>
    <row r="1872" spans="1:5" x14ac:dyDescent="0.25">
      <c r="A1872" s="95" t="s">
        <v>3594</v>
      </c>
      <c r="B1872" s="95" t="s">
        <v>3595</v>
      </c>
      <c r="C1872" s="95" t="s">
        <v>46</v>
      </c>
      <c r="D1872" s="95" t="s">
        <v>302</v>
      </c>
      <c r="E1872" s="95"/>
    </row>
    <row r="1873" spans="1:5" x14ac:dyDescent="0.25">
      <c r="A1873" s="95" t="s">
        <v>3596</v>
      </c>
      <c r="B1873" s="95" t="s">
        <v>3597</v>
      </c>
      <c r="C1873" s="95" t="s">
        <v>46</v>
      </c>
      <c r="D1873" s="95" t="s">
        <v>302</v>
      </c>
      <c r="E1873" s="95"/>
    </row>
    <row r="1874" spans="1:5" x14ac:dyDescent="0.25">
      <c r="A1874" s="95" t="s">
        <v>3598</v>
      </c>
      <c r="B1874" s="95" t="s">
        <v>3599</v>
      </c>
      <c r="C1874" s="95" t="s">
        <v>46</v>
      </c>
      <c r="D1874" s="95" t="s">
        <v>302</v>
      </c>
      <c r="E1874" s="95"/>
    </row>
    <row r="1875" spans="1:5" x14ac:dyDescent="0.25">
      <c r="A1875" s="95" t="s">
        <v>3600</v>
      </c>
      <c r="B1875" s="95" t="s">
        <v>3601</v>
      </c>
      <c r="C1875" s="95" t="s">
        <v>37</v>
      </c>
      <c r="D1875" s="95" t="s">
        <v>302</v>
      </c>
      <c r="E1875" s="95"/>
    </row>
    <row r="1876" spans="1:5" x14ac:dyDescent="0.25">
      <c r="A1876" s="95" t="s">
        <v>3602</v>
      </c>
      <c r="B1876" s="95" t="s">
        <v>3603</v>
      </c>
      <c r="C1876" s="95" t="s">
        <v>46</v>
      </c>
      <c r="D1876" s="95" t="s">
        <v>302</v>
      </c>
      <c r="E1876" s="95"/>
    </row>
    <row r="1877" spans="1:5" x14ac:dyDescent="0.25">
      <c r="A1877" s="95" t="s">
        <v>3604</v>
      </c>
      <c r="B1877" s="95" t="s">
        <v>3605</v>
      </c>
      <c r="C1877" s="95" t="s">
        <v>46</v>
      </c>
      <c r="D1877" s="95" t="s">
        <v>302</v>
      </c>
      <c r="E1877" s="95"/>
    </row>
    <row r="1878" spans="1:5" x14ac:dyDescent="0.25">
      <c r="A1878" s="95" t="s">
        <v>3606</v>
      </c>
      <c r="B1878" s="95" t="s">
        <v>3607</v>
      </c>
      <c r="C1878" s="95" t="s">
        <v>46</v>
      </c>
      <c r="D1878" s="95" t="s">
        <v>302</v>
      </c>
      <c r="E1878" s="95"/>
    </row>
    <row r="1879" spans="1:5" x14ac:dyDescent="0.25">
      <c r="A1879" s="95" t="s">
        <v>3608</v>
      </c>
      <c r="B1879" s="95" t="s">
        <v>3609</v>
      </c>
      <c r="C1879" s="95" t="s">
        <v>46</v>
      </c>
      <c r="D1879" s="95" t="s">
        <v>302</v>
      </c>
      <c r="E1879" s="95"/>
    </row>
    <row r="1880" spans="1:5" x14ac:dyDescent="0.25">
      <c r="A1880" s="95" t="s">
        <v>3610</v>
      </c>
      <c r="B1880" s="95" t="s">
        <v>3479</v>
      </c>
      <c r="C1880" s="95" t="s">
        <v>37</v>
      </c>
      <c r="D1880" s="95" t="s">
        <v>302</v>
      </c>
      <c r="E1880" s="95"/>
    </row>
    <row r="1881" spans="1:5" x14ac:dyDescent="0.25">
      <c r="A1881" s="95" t="s">
        <v>3611</v>
      </c>
      <c r="B1881" s="95" t="s">
        <v>3612</v>
      </c>
      <c r="C1881" s="95" t="s">
        <v>46</v>
      </c>
      <c r="D1881" s="95" t="s">
        <v>302</v>
      </c>
      <c r="E1881" s="95"/>
    </row>
    <row r="1882" spans="1:5" x14ac:dyDescent="0.25">
      <c r="A1882" s="95" t="s">
        <v>3613</v>
      </c>
      <c r="B1882" s="95" t="s">
        <v>3614</v>
      </c>
      <c r="C1882" s="95" t="s">
        <v>53</v>
      </c>
      <c r="D1882" s="95" t="s">
        <v>302</v>
      </c>
      <c r="E1882" s="95"/>
    </row>
    <row r="1883" spans="1:5" x14ac:dyDescent="0.25">
      <c r="A1883" s="95" t="s">
        <v>3615</v>
      </c>
      <c r="B1883" s="95" t="s">
        <v>3616</v>
      </c>
      <c r="C1883" s="95" t="s">
        <v>53</v>
      </c>
      <c r="D1883" s="95" t="s">
        <v>302</v>
      </c>
      <c r="E1883" s="95"/>
    </row>
    <row r="1884" spans="1:5" x14ac:dyDescent="0.25">
      <c r="A1884" s="95" t="s">
        <v>3617</v>
      </c>
      <c r="B1884" s="95" t="s">
        <v>3618</v>
      </c>
      <c r="C1884" s="95" t="s">
        <v>46</v>
      </c>
      <c r="D1884" s="95" t="s">
        <v>302</v>
      </c>
      <c r="E1884" s="95"/>
    </row>
    <row r="1885" spans="1:5" x14ac:dyDescent="0.25">
      <c r="A1885" s="95" t="s">
        <v>3619</v>
      </c>
      <c r="B1885" s="95" t="s">
        <v>3620</v>
      </c>
      <c r="C1885" s="95" t="s">
        <v>46</v>
      </c>
      <c r="D1885" s="95" t="s">
        <v>302</v>
      </c>
      <c r="E1885" s="95"/>
    </row>
    <row r="1886" spans="1:5" x14ac:dyDescent="0.25">
      <c r="A1886" s="95" t="s">
        <v>3621</v>
      </c>
      <c r="B1886" s="95" t="s">
        <v>3622</v>
      </c>
      <c r="C1886" s="95" t="s">
        <v>53</v>
      </c>
      <c r="D1886" s="95" t="s">
        <v>302</v>
      </c>
      <c r="E1886" s="95"/>
    </row>
    <row r="1887" spans="1:5" x14ac:dyDescent="0.25">
      <c r="A1887" s="95" t="s">
        <v>3623</v>
      </c>
      <c r="B1887" s="95" t="s">
        <v>3588</v>
      </c>
      <c r="C1887" s="95" t="s">
        <v>53</v>
      </c>
      <c r="D1887" s="95" t="s">
        <v>302</v>
      </c>
      <c r="E1887" s="95"/>
    </row>
    <row r="1888" spans="1:5" x14ac:dyDescent="0.25">
      <c r="A1888" s="95" t="s">
        <v>3624</v>
      </c>
      <c r="B1888" s="95" t="s">
        <v>3590</v>
      </c>
      <c r="C1888" s="95" t="s">
        <v>53</v>
      </c>
      <c r="D1888" s="95" t="s">
        <v>302</v>
      </c>
      <c r="E1888" s="95"/>
    </row>
    <row r="1889" spans="1:5" x14ac:dyDescent="0.25">
      <c r="A1889" s="95" t="s">
        <v>3625</v>
      </c>
      <c r="B1889" s="95" t="s">
        <v>3564</v>
      </c>
      <c r="C1889" s="95" t="s">
        <v>90</v>
      </c>
      <c r="D1889" s="95" t="s">
        <v>302</v>
      </c>
      <c r="E1889" s="95"/>
    </row>
    <row r="1890" spans="1:5" x14ac:dyDescent="0.25">
      <c r="A1890" s="95" t="s">
        <v>3626</v>
      </c>
      <c r="B1890" s="95" t="s">
        <v>3514</v>
      </c>
      <c r="C1890" s="95" t="s">
        <v>90</v>
      </c>
      <c r="D1890" s="95" t="s">
        <v>302</v>
      </c>
      <c r="E1890" s="95"/>
    </row>
    <row r="1891" spans="1:5" x14ac:dyDescent="0.25">
      <c r="A1891" s="95" t="s">
        <v>3627</v>
      </c>
      <c r="B1891" s="95" t="s">
        <v>3628</v>
      </c>
      <c r="C1891" s="95" t="s">
        <v>37</v>
      </c>
      <c r="D1891" s="95" t="s">
        <v>302</v>
      </c>
      <c r="E1891" s="95"/>
    </row>
    <row r="1892" spans="1:5" x14ac:dyDescent="0.25">
      <c r="A1892" s="95" t="s">
        <v>3629</v>
      </c>
      <c r="B1892" s="95" t="s">
        <v>3630</v>
      </c>
      <c r="C1892" s="95" t="s">
        <v>46</v>
      </c>
      <c r="D1892" s="95" t="s">
        <v>302</v>
      </c>
      <c r="E1892" s="95"/>
    </row>
    <row r="1893" spans="1:5" x14ac:dyDescent="0.25">
      <c r="A1893" s="95" t="s">
        <v>3631</v>
      </c>
      <c r="B1893" s="95" t="s">
        <v>3632</v>
      </c>
      <c r="C1893" s="95" t="s">
        <v>90</v>
      </c>
      <c r="D1893" s="95" t="s">
        <v>302</v>
      </c>
      <c r="E1893" s="95"/>
    </row>
    <row r="1894" spans="1:5" x14ac:dyDescent="0.25">
      <c r="A1894" s="95" t="s">
        <v>3633</v>
      </c>
      <c r="B1894" s="95" t="s">
        <v>3632</v>
      </c>
      <c r="C1894" s="95" t="s">
        <v>37</v>
      </c>
      <c r="D1894" s="95"/>
      <c r="E1894" s="95"/>
    </row>
    <row r="1895" spans="1:5" x14ac:dyDescent="0.25">
      <c r="A1895" s="95" t="s">
        <v>184</v>
      </c>
      <c r="B1895" s="95" t="s">
        <v>185</v>
      </c>
      <c r="C1895" s="95" t="s">
        <v>53</v>
      </c>
      <c r="D1895" s="95" t="s">
        <v>302</v>
      </c>
      <c r="E1895" s="95"/>
    </row>
    <row r="1896" spans="1:5" x14ac:dyDescent="0.25">
      <c r="A1896" s="95" t="s">
        <v>3634</v>
      </c>
      <c r="B1896" s="95" t="s">
        <v>3635</v>
      </c>
      <c r="C1896" s="95" t="s">
        <v>53</v>
      </c>
      <c r="D1896" s="95" t="s">
        <v>302</v>
      </c>
      <c r="E1896" s="95"/>
    </row>
    <row r="1897" spans="1:5" x14ac:dyDescent="0.25">
      <c r="A1897" s="95" t="s">
        <v>3636</v>
      </c>
      <c r="B1897" s="95" t="s">
        <v>3637</v>
      </c>
      <c r="C1897" s="95" t="s">
        <v>173</v>
      </c>
      <c r="D1897" s="95" t="s">
        <v>302</v>
      </c>
      <c r="E1897" s="95"/>
    </row>
    <row r="1898" spans="1:5" x14ac:dyDescent="0.25">
      <c r="A1898" s="95" t="s">
        <v>3638</v>
      </c>
      <c r="B1898" s="95" t="s">
        <v>3639</v>
      </c>
      <c r="C1898" s="95" t="s">
        <v>90</v>
      </c>
      <c r="D1898" s="95" t="s">
        <v>302</v>
      </c>
      <c r="E1898" s="95"/>
    </row>
    <row r="1899" spans="1:5" x14ac:dyDescent="0.25">
      <c r="A1899" s="95" t="s">
        <v>3640</v>
      </c>
      <c r="B1899" s="95" t="s">
        <v>3639</v>
      </c>
      <c r="C1899" s="95" t="s">
        <v>37</v>
      </c>
      <c r="D1899" s="95"/>
      <c r="E1899" s="95"/>
    </row>
    <row r="1900" spans="1:5" x14ac:dyDescent="0.25">
      <c r="A1900" s="95" t="s">
        <v>3641</v>
      </c>
      <c r="B1900" s="95" t="s">
        <v>3642</v>
      </c>
      <c r="C1900" s="95" t="s">
        <v>64</v>
      </c>
      <c r="D1900" s="95" t="s">
        <v>302</v>
      </c>
      <c r="E1900" s="95"/>
    </row>
    <row r="1901" spans="1:5" x14ac:dyDescent="0.25">
      <c r="A1901" s="95" t="s">
        <v>3643</v>
      </c>
      <c r="B1901" s="95" t="s">
        <v>3644</v>
      </c>
      <c r="C1901" s="95" t="s">
        <v>64</v>
      </c>
      <c r="D1901" s="95" t="s">
        <v>302</v>
      </c>
      <c r="E1901" s="95"/>
    </row>
    <row r="1902" spans="1:5" x14ac:dyDescent="0.25">
      <c r="A1902" s="95" t="s">
        <v>3645</v>
      </c>
      <c r="B1902" s="95" t="s">
        <v>3644</v>
      </c>
      <c r="C1902" s="95" t="s">
        <v>3646</v>
      </c>
      <c r="D1902" s="95" t="s">
        <v>302</v>
      </c>
      <c r="E1902" s="95"/>
    </row>
    <row r="1903" spans="1:5" x14ac:dyDescent="0.25">
      <c r="A1903" s="95" t="s">
        <v>3647</v>
      </c>
      <c r="B1903" s="95" t="s">
        <v>3644</v>
      </c>
      <c r="C1903" s="95" t="s">
        <v>53</v>
      </c>
      <c r="D1903" s="95" t="s">
        <v>302</v>
      </c>
      <c r="E1903" s="95"/>
    </row>
    <row r="1904" spans="1:5" x14ac:dyDescent="0.25">
      <c r="A1904" s="95" t="s">
        <v>3648</v>
      </c>
      <c r="B1904" s="95" t="s">
        <v>3644</v>
      </c>
      <c r="C1904" s="95" t="s">
        <v>37</v>
      </c>
      <c r="D1904" s="95" t="s">
        <v>302</v>
      </c>
      <c r="E1904" s="95"/>
    </row>
    <row r="1905" spans="1:5" x14ac:dyDescent="0.25">
      <c r="A1905" s="95" t="s">
        <v>3649</v>
      </c>
      <c r="B1905" s="95" t="s">
        <v>3650</v>
      </c>
      <c r="C1905" s="95" t="s">
        <v>90</v>
      </c>
      <c r="D1905" s="95" t="s">
        <v>302</v>
      </c>
      <c r="E1905" s="95"/>
    </row>
    <row r="1906" spans="1:5" x14ac:dyDescent="0.25">
      <c r="A1906" s="95" t="s">
        <v>3651</v>
      </c>
      <c r="B1906" s="95" t="s">
        <v>3650</v>
      </c>
      <c r="C1906" s="95" t="s">
        <v>37</v>
      </c>
      <c r="D1906" s="95"/>
      <c r="E1906" s="95"/>
    </row>
    <row r="1907" spans="1:5" x14ac:dyDescent="0.25">
      <c r="A1907" s="95" t="s">
        <v>3652</v>
      </c>
      <c r="B1907" s="95" t="s">
        <v>3653</v>
      </c>
      <c r="C1907" s="95" t="s">
        <v>42</v>
      </c>
      <c r="D1907" s="95" t="s">
        <v>302</v>
      </c>
      <c r="E1907" s="95"/>
    </row>
    <row r="1908" spans="1:5" x14ac:dyDescent="0.25">
      <c r="A1908" s="95" t="s">
        <v>3654</v>
      </c>
      <c r="B1908" s="95" t="s">
        <v>3655</v>
      </c>
      <c r="C1908" s="95" t="s">
        <v>42</v>
      </c>
      <c r="D1908" s="95" t="s">
        <v>302</v>
      </c>
      <c r="E1908" s="95"/>
    </row>
    <row r="1909" spans="1:5" x14ac:dyDescent="0.25">
      <c r="A1909" s="95" t="s">
        <v>3656</v>
      </c>
      <c r="B1909" s="95" t="s">
        <v>3653</v>
      </c>
      <c r="C1909" s="95" t="s">
        <v>90</v>
      </c>
      <c r="D1909" s="95" t="s">
        <v>302</v>
      </c>
      <c r="E1909" s="95"/>
    </row>
    <row r="1910" spans="1:5" x14ac:dyDescent="0.25">
      <c r="A1910" s="95" t="s">
        <v>3657</v>
      </c>
      <c r="B1910" s="95" t="s">
        <v>3658</v>
      </c>
      <c r="C1910" s="95" t="s">
        <v>90</v>
      </c>
      <c r="D1910" s="95" t="s">
        <v>302</v>
      </c>
      <c r="E1910" s="95"/>
    </row>
    <row r="1911" spans="1:5" x14ac:dyDescent="0.25">
      <c r="A1911" s="95" t="s">
        <v>3659</v>
      </c>
      <c r="B1911" s="95" t="s">
        <v>3658</v>
      </c>
      <c r="C1911" s="95" t="s">
        <v>37</v>
      </c>
      <c r="D1911" s="95" t="s">
        <v>302</v>
      </c>
      <c r="E1911" s="95"/>
    </row>
    <row r="1912" spans="1:5" x14ac:dyDescent="0.25">
      <c r="A1912" s="95" t="s">
        <v>3660</v>
      </c>
      <c r="B1912" s="95" t="s">
        <v>3661</v>
      </c>
      <c r="C1912" s="95" t="s">
        <v>42</v>
      </c>
      <c r="D1912" s="95" t="s">
        <v>302</v>
      </c>
      <c r="E1912" s="95"/>
    </row>
    <row r="1913" spans="1:5" x14ac:dyDescent="0.25">
      <c r="A1913" s="95" t="s">
        <v>3662</v>
      </c>
      <c r="B1913" s="95" t="s">
        <v>3663</v>
      </c>
      <c r="C1913" s="95" t="s">
        <v>42</v>
      </c>
      <c r="D1913" s="95" t="s">
        <v>302</v>
      </c>
      <c r="E1913" s="95"/>
    </row>
    <row r="1914" spans="1:5" x14ac:dyDescent="0.25">
      <c r="A1914" s="95" t="s">
        <v>3664</v>
      </c>
      <c r="B1914" s="95" t="s">
        <v>3665</v>
      </c>
      <c r="C1914" s="95" t="s">
        <v>42</v>
      </c>
      <c r="D1914" s="95" t="s">
        <v>302</v>
      </c>
      <c r="E1914" s="95"/>
    </row>
    <row r="1915" spans="1:5" x14ac:dyDescent="0.25">
      <c r="A1915" s="95" t="s">
        <v>3666</v>
      </c>
      <c r="B1915" s="95" t="s">
        <v>3667</v>
      </c>
      <c r="C1915" s="95" t="s">
        <v>42</v>
      </c>
      <c r="D1915" s="95" t="s">
        <v>302</v>
      </c>
      <c r="E1915" s="95"/>
    </row>
    <row r="1916" spans="1:5" x14ac:dyDescent="0.25">
      <c r="A1916" s="95" t="s">
        <v>3668</v>
      </c>
      <c r="B1916" s="95" t="s">
        <v>3669</v>
      </c>
      <c r="C1916" s="95" t="s">
        <v>42</v>
      </c>
      <c r="D1916" s="95" t="s">
        <v>302</v>
      </c>
      <c r="E1916" s="95"/>
    </row>
    <row r="1917" spans="1:5" x14ac:dyDescent="0.25">
      <c r="A1917" s="95" t="s">
        <v>3670</v>
      </c>
      <c r="B1917" s="95" t="s">
        <v>3671</v>
      </c>
      <c r="C1917" s="95" t="s">
        <v>42</v>
      </c>
      <c r="D1917" s="95" t="s">
        <v>302</v>
      </c>
      <c r="E1917" s="95"/>
    </row>
    <row r="1918" spans="1:5" x14ac:dyDescent="0.25">
      <c r="A1918" s="95" t="s">
        <v>3672</v>
      </c>
      <c r="B1918" s="95" t="s">
        <v>3673</v>
      </c>
      <c r="C1918" s="95" t="s">
        <v>42</v>
      </c>
      <c r="D1918" s="95" t="s">
        <v>302</v>
      </c>
      <c r="E1918" s="95"/>
    </row>
    <row r="1919" spans="1:5" x14ac:dyDescent="0.25">
      <c r="A1919" s="95" t="s">
        <v>3674</v>
      </c>
      <c r="B1919" s="95" t="s">
        <v>3675</v>
      </c>
      <c r="C1919" s="95" t="s">
        <v>42</v>
      </c>
      <c r="D1919" s="95" t="s">
        <v>302</v>
      </c>
      <c r="E1919" s="95"/>
    </row>
    <row r="1920" spans="1:5" x14ac:dyDescent="0.25">
      <c r="A1920" s="95" t="s">
        <v>3676</v>
      </c>
      <c r="B1920" s="95" t="s">
        <v>3677</v>
      </c>
      <c r="C1920" s="95" t="s">
        <v>42</v>
      </c>
      <c r="D1920" s="95" t="s">
        <v>302</v>
      </c>
      <c r="E1920" s="95"/>
    </row>
    <row r="1921" spans="1:5" x14ac:dyDescent="0.25">
      <c r="A1921" s="95" t="s">
        <v>3678</v>
      </c>
      <c r="B1921" s="95" t="s">
        <v>3679</v>
      </c>
      <c r="C1921" s="95" t="s">
        <v>42</v>
      </c>
      <c r="D1921" s="95" t="s">
        <v>302</v>
      </c>
      <c r="E1921" s="95"/>
    </row>
    <row r="1922" spans="1:5" x14ac:dyDescent="0.25">
      <c r="A1922" s="95" t="s">
        <v>3680</v>
      </c>
      <c r="B1922" s="95" t="s">
        <v>3681</v>
      </c>
      <c r="C1922" s="95" t="s">
        <v>46</v>
      </c>
      <c r="D1922" s="95" t="s">
        <v>302</v>
      </c>
      <c r="E1922" s="95"/>
    </row>
    <row r="1923" spans="1:5" x14ac:dyDescent="0.25">
      <c r="A1923" s="95" t="s">
        <v>3682</v>
      </c>
      <c r="B1923" s="95" t="s">
        <v>3683</v>
      </c>
      <c r="C1923" s="95" t="s">
        <v>42</v>
      </c>
      <c r="D1923" s="95" t="s">
        <v>302</v>
      </c>
      <c r="E1923" s="95"/>
    </row>
    <row r="1924" spans="1:5" x14ac:dyDescent="0.25">
      <c r="A1924" s="95" t="s">
        <v>3684</v>
      </c>
      <c r="B1924" s="95" t="s">
        <v>3683</v>
      </c>
      <c r="C1924" s="95" t="s">
        <v>46</v>
      </c>
      <c r="D1924" s="95" t="s">
        <v>302</v>
      </c>
      <c r="E1924" s="95"/>
    </row>
    <row r="1925" spans="1:5" x14ac:dyDescent="0.25">
      <c r="A1925" s="95" t="s">
        <v>3685</v>
      </c>
      <c r="B1925" s="95" t="s">
        <v>3686</v>
      </c>
      <c r="C1925" s="95" t="s">
        <v>37</v>
      </c>
      <c r="D1925" s="95" t="s">
        <v>302</v>
      </c>
      <c r="E1925" s="95"/>
    </row>
    <row r="1926" spans="1:5" x14ac:dyDescent="0.25">
      <c r="A1926" s="95" t="s">
        <v>3687</v>
      </c>
      <c r="B1926" s="95" t="s">
        <v>3688</v>
      </c>
      <c r="C1926" s="95" t="s">
        <v>37</v>
      </c>
      <c r="D1926" s="95" t="s">
        <v>302</v>
      </c>
      <c r="E1926" s="95"/>
    </row>
    <row r="1927" spans="1:5" x14ac:dyDescent="0.25">
      <c r="A1927" s="95" t="s">
        <v>3689</v>
      </c>
      <c r="B1927" s="95" t="s">
        <v>3690</v>
      </c>
      <c r="C1927" s="95" t="s">
        <v>46</v>
      </c>
      <c r="D1927" s="95" t="s">
        <v>302</v>
      </c>
      <c r="E1927" s="95"/>
    </row>
    <row r="1928" spans="1:5" x14ac:dyDescent="0.25">
      <c r="A1928" s="95" t="s">
        <v>3691</v>
      </c>
      <c r="B1928" s="95" t="s">
        <v>3692</v>
      </c>
      <c r="C1928" s="95" t="s">
        <v>46</v>
      </c>
      <c r="D1928" s="95" t="s">
        <v>302</v>
      </c>
      <c r="E1928" s="95"/>
    </row>
    <row r="1929" spans="1:5" x14ac:dyDescent="0.25">
      <c r="A1929" s="95" t="s">
        <v>3693</v>
      </c>
      <c r="B1929" s="95" t="s">
        <v>3694</v>
      </c>
      <c r="C1929" s="95" t="s">
        <v>46</v>
      </c>
      <c r="D1929" s="95" t="s">
        <v>302</v>
      </c>
      <c r="E1929" s="95"/>
    </row>
    <row r="1930" spans="1:5" x14ac:dyDescent="0.25">
      <c r="A1930" s="95" t="s">
        <v>3695</v>
      </c>
      <c r="B1930" s="95" t="s">
        <v>3696</v>
      </c>
      <c r="C1930" s="95" t="s">
        <v>46</v>
      </c>
      <c r="D1930" s="95" t="s">
        <v>302</v>
      </c>
      <c r="E1930" s="95"/>
    </row>
    <row r="1931" spans="1:5" x14ac:dyDescent="0.25">
      <c r="A1931" s="95" t="s">
        <v>3697</v>
      </c>
      <c r="B1931" s="95" t="s">
        <v>3698</v>
      </c>
      <c r="C1931" s="95" t="s">
        <v>37</v>
      </c>
      <c r="D1931" s="95" t="s">
        <v>301</v>
      </c>
      <c r="E1931" s="95"/>
    </row>
    <row r="1932" spans="1:5" x14ac:dyDescent="0.25">
      <c r="A1932" s="95" t="s">
        <v>3699</v>
      </c>
      <c r="B1932" s="95" t="s">
        <v>3700</v>
      </c>
      <c r="C1932" s="95" t="s">
        <v>90</v>
      </c>
      <c r="D1932" s="95" t="s">
        <v>302</v>
      </c>
      <c r="E1932" s="95"/>
    </row>
    <row r="1933" spans="1:5" x14ac:dyDescent="0.25">
      <c r="A1933" s="95" t="s">
        <v>3701</v>
      </c>
      <c r="B1933" s="95" t="s">
        <v>3700</v>
      </c>
      <c r="C1933" s="95" t="s">
        <v>37</v>
      </c>
      <c r="D1933" s="95" t="s">
        <v>302</v>
      </c>
      <c r="E1933" s="95"/>
    </row>
    <row r="1934" spans="1:5" x14ac:dyDescent="0.25">
      <c r="A1934" s="95" t="s">
        <v>3702</v>
      </c>
      <c r="B1934" s="95" t="s">
        <v>3703</v>
      </c>
      <c r="C1934" s="95" t="s">
        <v>42</v>
      </c>
      <c r="D1934" s="95" t="s">
        <v>302</v>
      </c>
      <c r="E1934" s="95"/>
    </row>
    <row r="1935" spans="1:5" x14ac:dyDescent="0.25">
      <c r="A1935" s="95" t="s">
        <v>3704</v>
      </c>
      <c r="B1935" s="95" t="s">
        <v>3705</v>
      </c>
      <c r="C1935" s="95" t="s">
        <v>42</v>
      </c>
      <c r="D1935" s="95" t="s">
        <v>302</v>
      </c>
      <c r="E1935" s="95"/>
    </row>
    <row r="1936" spans="1:5" x14ac:dyDescent="0.25">
      <c r="A1936" s="95" t="s">
        <v>3706</v>
      </c>
      <c r="B1936" s="95" t="s">
        <v>3707</v>
      </c>
      <c r="C1936" s="95" t="s">
        <v>42</v>
      </c>
      <c r="D1936" s="95" t="s">
        <v>302</v>
      </c>
      <c r="E1936" s="95"/>
    </row>
    <row r="1937" spans="1:5" x14ac:dyDescent="0.25">
      <c r="A1937" s="95" t="s">
        <v>3708</v>
      </c>
      <c r="B1937" s="95" t="s">
        <v>3709</v>
      </c>
      <c r="C1937" s="95" t="s">
        <v>42</v>
      </c>
      <c r="D1937" s="95" t="s">
        <v>302</v>
      </c>
      <c r="E1937" s="95"/>
    </row>
    <row r="1938" spans="1:5" x14ac:dyDescent="0.25">
      <c r="A1938" s="95" t="s">
        <v>3710</v>
      </c>
      <c r="B1938" s="95" t="s">
        <v>3711</v>
      </c>
      <c r="C1938" s="95" t="s">
        <v>42</v>
      </c>
      <c r="D1938" s="95" t="s">
        <v>302</v>
      </c>
      <c r="E1938" s="95"/>
    </row>
    <row r="1939" spans="1:5" x14ac:dyDescent="0.25">
      <c r="A1939" s="95" t="s">
        <v>3712</v>
      </c>
      <c r="B1939" s="95" t="s">
        <v>3713</v>
      </c>
      <c r="C1939" s="95" t="s">
        <v>37</v>
      </c>
      <c r="D1939" s="95" t="s">
        <v>302</v>
      </c>
      <c r="E1939" s="95"/>
    </row>
    <row r="1940" spans="1:5" x14ac:dyDescent="0.25">
      <c r="A1940" s="95" t="s">
        <v>3714</v>
      </c>
      <c r="B1940" s="95" t="s">
        <v>3715</v>
      </c>
      <c r="C1940" s="95" t="s">
        <v>46</v>
      </c>
      <c r="D1940" s="95" t="s">
        <v>302</v>
      </c>
      <c r="E1940" s="95"/>
    </row>
    <row r="1941" spans="1:5" x14ac:dyDescent="0.25">
      <c r="A1941" s="95" t="s">
        <v>3716</v>
      </c>
      <c r="B1941" s="95" t="s">
        <v>3717</v>
      </c>
      <c r="C1941" s="95" t="s">
        <v>90</v>
      </c>
      <c r="D1941" s="95" t="s">
        <v>302</v>
      </c>
      <c r="E1941" s="95"/>
    </row>
    <row r="1942" spans="1:5" x14ac:dyDescent="0.25">
      <c r="A1942" s="95" t="s">
        <v>3718</v>
      </c>
      <c r="B1942" s="95" t="s">
        <v>3683</v>
      </c>
      <c r="C1942" s="95" t="s">
        <v>46</v>
      </c>
      <c r="D1942" s="95" t="s">
        <v>302</v>
      </c>
      <c r="E1942" s="95"/>
    </row>
    <row r="1943" spans="1:5" x14ac:dyDescent="0.25">
      <c r="A1943" s="95" t="s">
        <v>3719</v>
      </c>
      <c r="B1943" s="95" t="s">
        <v>3720</v>
      </c>
      <c r="C1943" s="95" t="s">
        <v>46</v>
      </c>
      <c r="D1943" s="95" t="s">
        <v>302</v>
      </c>
      <c r="E1943" s="95"/>
    </row>
    <row r="1944" spans="1:5" x14ac:dyDescent="0.25">
      <c r="A1944" s="95" t="s">
        <v>3721</v>
      </c>
      <c r="B1944" s="95" t="s">
        <v>3722</v>
      </c>
      <c r="C1944" s="95" t="s">
        <v>37</v>
      </c>
      <c r="D1944" s="95" t="s">
        <v>301</v>
      </c>
      <c r="E1944" s="95"/>
    </row>
    <row r="1945" spans="1:5" x14ac:dyDescent="0.25">
      <c r="A1945" s="95" t="s">
        <v>3723</v>
      </c>
      <c r="B1945" s="95" t="s">
        <v>3724</v>
      </c>
      <c r="C1945" s="95" t="s">
        <v>42</v>
      </c>
      <c r="D1945" s="95" t="s">
        <v>302</v>
      </c>
      <c r="E1945" s="95"/>
    </row>
    <row r="1946" spans="1:5" x14ac:dyDescent="0.25">
      <c r="A1946" s="95" t="s">
        <v>3725</v>
      </c>
      <c r="B1946" s="95" t="s">
        <v>3726</v>
      </c>
      <c r="C1946" s="95" t="s">
        <v>42</v>
      </c>
      <c r="D1946" s="95" t="s">
        <v>302</v>
      </c>
      <c r="E1946" s="95"/>
    </row>
    <row r="1947" spans="1:5" x14ac:dyDescent="0.25">
      <c r="A1947" s="95" t="s">
        <v>3727</v>
      </c>
      <c r="B1947" s="95" t="s">
        <v>3728</v>
      </c>
      <c r="C1947" s="95" t="s">
        <v>42</v>
      </c>
      <c r="D1947" s="95" t="s">
        <v>302</v>
      </c>
      <c r="E1947" s="95"/>
    </row>
    <row r="1948" spans="1:5" x14ac:dyDescent="0.25">
      <c r="A1948" s="95" t="s">
        <v>3729</v>
      </c>
      <c r="B1948" s="95" t="s">
        <v>3730</v>
      </c>
      <c r="C1948" s="95" t="s">
        <v>46</v>
      </c>
      <c r="D1948" s="95" t="s">
        <v>302</v>
      </c>
      <c r="E1948" s="95"/>
    </row>
    <row r="1949" spans="1:5" x14ac:dyDescent="0.25">
      <c r="A1949" s="95" t="s">
        <v>3731</v>
      </c>
      <c r="B1949" s="95" t="s">
        <v>3732</v>
      </c>
      <c r="C1949" s="95" t="s">
        <v>46</v>
      </c>
      <c r="D1949" s="95" t="s">
        <v>302</v>
      </c>
      <c r="E1949" s="95"/>
    </row>
    <row r="1950" spans="1:5" x14ac:dyDescent="0.25">
      <c r="A1950" s="95" t="s">
        <v>3733</v>
      </c>
      <c r="B1950" s="95" t="s">
        <v>3734</v>
      </c>
      <c r="C1950" s="95" t="s">
        <v>42</v>
      </c>
      <c r="D1950" s="95"/>
      <c r="E1950" s="95" t="s">
        <v>4825</v>
      </c>
    </row>
    <row r="1951" spans="1:5" x14ac:dyDescent="0.25">
      <c r="A1951" s="95" t="s">
        <v>3735</v>
      </c>
      <c r="B1951" s="95" t="s">
        <v>3736</v>
      </c>
      <c r="C1951" s="95" t="s">
        <v>37</v>
      </c>
      <c r="D1951" s="95" t="s">
        <v>302</v>
      </c>
      <c r="E1951" s="95"/>
    </row>
    <row r="1952" spans="1:5" x14ac:dyDescent="0.25">
      <c r="A1952" s="95" t="s">
        <v>3737</v>
      </c>
      <c r="B1952" s="95" t="s">
        <v>3738</v>
      </c>
      <c r="C1952" s="95" t="s">
        <v>90</v>
      </c>
      <c r="D1952" s="95" t="s">
        <v>302</v>
      </c>
      <c r="E1952" s="95"/>
    </row>
    <row r="1953" spans="1:5" x14ac:dyDescent="0.25">
      <c r="A1953" s="95" t="s">
        <v>3739</v>
      </c>
      <c r="B1953" s="95" t="s">
        <v>3738</v>
      </c>
      <c r="C1953" s="95" t="s">
        <v>37</v>
      </c>
      <c r="D1953" s="95" t="s">
        <v>302</v>
      </c>
      <c r="E1953" s="95"/>
    </row>
    <row r="1954" spans="1:5" x14ac:dyDescent="0.25">
      <c r="A1954" s="95" t="s">
        <v>3740</v>
      </c>
      <c r="B1954" s="95" t="s">
        <v>3741</v>
      </c>
      <c r="C1954" s="95" t="s">
        <v>42</v>
      </c>
      <c r="D1954" s="95" t="s">
        <v>302</v>
      </c>
      <c r="E1954" s="95"/>
    </row>
    <row r="1955" spans="1:5" x14ac:dyDescent="0.25">
      <c r="A1955" s="95" t="s">
        <v>3742</v>
      </c>
      <c r="B1955" s="95" t="s">
        <v>3743</v>
      </c>
      <c r="C1955" s="95" t="s">
        <v>42</v>
      </c>
      <c r="D1955" s="95" t="s">
        <v>302</v>
      </c>
      <c r="E1955" s="95"/>
    </row>
    <row r="1956" spans="1:5" x14ac:dyDescent="0.25">
      <c r="A1956" s="95" t="s">
        <v>3744</v>
      </c>
      <c r="B1956" s="95" t="s">
        <v>3745</v>
      </c>
      <c r="C1956" s="95" t="s">
        <v>42</v>
      </c>
      <c r="D1956" s="95" t="s">
        <v>302</v>
      </c>
      <c r="E1956" s="95"/>
    </row>
    <row r="1957" spans="1:5" x14ac:dyDescent="0.25">
      <c r="A1957" s="95" t="s">
        <v>3746</v>
      </c>
      <c r="B1957" s="95" t="s">
        <v>3747</v>
      </c>
      <c r="C1957" s="95" t="s">
        <v>42</v>
      </c>
      <c r="D1957" s="95" t="s">
        <v>302</v>
      </c>
      <c r="E1957" s="95"/>
    </row>
    <row r="1958" spans="1:5" x14ac:dyDescent="0.25">
      <c r="A1958" s="95" t="s">
        <v>3748</v>
      </c>
      <c r="B1958" s="95" t="s">
        <v>3749</v>
      </c>
      <c r="C1958" s="95" t="s">
        <v>42</v>
      </c>
      <c r="D1958" s="95" t="s">
        <v>302</v>
      </c>
      <c r="E1958" s="95"/>
    </row>
    <row r="1959" spans="1:5" x14ac:dyDescent="0.25">
      <c r="A1959" s="95" t="s">
        <v>3750</v>
      </c>
      <c r="B1959" s="95" t="s">
        <v>3751</v>
      </c>
      <c r="C1959" s="95" t="s">
        <v>42</v>
      </c>
      <c r="D1959" s="95" t="s">
        <v>302</v>
      </c>
      <c r="E1959" s="95"/>
    </row>
    <row r="1960" spans="1:5" x14ac:dyDescent="0.25">
      <c r="A1960" s="95" t="s">
        <v>3752</v>
      </c>
      <c r="B1960" s="95" t="s">
        <v>3753</v>
      </c>
      <c r="C1960" s="95" t="s">
        <v>42</v>
      </c>
      <c r="D1960" s="95" t="s">
        <v>302</v>
      </c>
      <c r="E1960" s="95"/>
    </row>
    <row r="1961" spans="1:5" x14ac:dyDescent="0.25">
      <c r="A1961" s="95" t="s">
        <v>3754</v>
      </c>
      <c r="B1961" s="95" t="s">
        <v>3755</v>
      </c>
      <c r="C1961" s="95" t="s">
        <v>42</v>
      </c>
      <c r="D1961" s="95" t="s">
        <v>302</v>
      </c>
      <c r="E1961" s="95"/>
    </row>
    <row r="1962" spans="1:5" x14ac:dyDescent="0.25">
      <c r="A1962" s="95" t="s">
        <v>3756</v>
      </c>
      <c r="B1962" s="95" t="s">
        <v>3757</v>
      </c>
      <c r="C1962" s="95" t="s">
        <v>42</v>
      </c>
      <c r="D1962" s="95" t="s">
        <v>302</v>
      </c>
      <c r="E1962" s="95"/>
    </row>
    <row r="1963" spans="1:5" x14ac:dyDescent="0.25">
      <c r="A1963" s="95" t="s">
        <v>3758</v>
      </c>
      <c r="B1963" s="95" t="s">
        <v>3759</v>
      </c>
      <c r="C1963" s="95" t="s">
        <v>42</v>
      </c>
      <c r="D1963" s="95" t="s">
        <v>302</v>
      </c>
      <c r="E1963" s="95"/>
    </row>
    <row r="1964" spans="1:5" x14ac:dyDescent="0.25">
      <c r="A1964" s="95" t="s">
        <v>3760</v>
      </c>
      <c r="B1964" s="95" t="s">
        <v>3761</v>
      </c>
      <c r="C1964" s="95" t="s">
        <v>42</v>
      </c>
      <c r="D1964" s="95" t="s">
        <v>302</v>
      </c>
      <c r="E1964" s="95"/>
    </row>
    <row r="1965" spans="1:5" x14ac:dyDescent="0.25">
      <c r="A1965" s="95" t="s">
        <v>3762</v>
      </c>
      <c r="B1965" s="95" t="s">
        <v>3763</v>
      </c>
      <c r="C1965" s="95" t="s">
        <v>42</v>
      </c>
      <c r="D1965" s="95" t="s">
        <v>302</v>
      </c>
      <c r="E1965" s="95"/>
    </row>
    <row r="1966" spans="1:5" x14ac:dyDescent="0.25">
      <c r="A1966" s="95" t="s">
        <v>3764</v>
      </c>
      <c r="B1966" s="95" t="s">
        <v>3765</v>
      </c>
      <c r="C1966" s="95" t="s">
        <v>42</v>
      </c>
      <c r="D1966" s="95" t="s">
        <v>302</v>
      </c>
      <c r="E1966" s="95"/>
    </row>
    <row r="1967" spans="1:5" x14ac:dyDescent="0.25">
      <c r="A1967" s="95" t="s">
        <v>3766</v>
      </c>
      <c r="B1967" s="95" t="s">
        <v>3767</v>
      </c>
      <c r="C1967" s="95" t="s">
        <v>42</v>
      </c>
      <c r="D1967" s="95" t="s">
        <v>302</v>
      </c>
      <c r="E1967" s="95"/>
    </row>
    <row r="1968" spans="1:5" x14ac:dyDescent="0.25">
      <c r="A1968" s="95" t="s">
        <v>3768</v>
      </c>
      <c r="B1968" s="95" t="s">
        <v>3769</v>
      </c>
      <c r="C1968" s="95" t="s">
        <v>42</v>
      </c>
      <c r="D1968" s="95" t="s">
        <v>302</v>
      </c>
      <c r="E1968" s="95"/>
    </row>
    <row r="1969" spans="1:5" x14ac:dyDescent="0.25">
      <c r="A1969" s="95" t="s">
        <v>3770</v>
      </c>
      <c r="B1969" s="95" t="s">
        <v>3771</v>
      </c>
      <c r="C1969" s="95" t="s">
        <v>46</v>
      </c>
      <c r="D1969" s="95" t="s">
        <v>302</v>
      </c>
      <c r="E1969" s="95"/>
    </row>
    <row r="1970" spans="1:5" x14ac:dyDescent="0.25">
      <c r="A1970" s="95" t="s">
        <v>3772</v>
      </c>
      <c r="B1970" s="95" t="s">
        <v>3773</v>
      </c>
      <c r="C1970" s="95" t="s">
        <v>46</v>
      </c>
      <c r="D1970" s="95" t="s">
        <v>302</v>
      </c>
      <c r="E1970" s="95"/>
    </row>
    <row r="1971" spans="1:5" x14ac:dyDescent="0.25">
      <c r="A1971" s="95" t="s">
        <v>3774</v>
      </c>
      <c r="B1971" s="95" t="s">
        <v>3775</v>
      </c>
      <c r="C1971" s="95" t="s">
        <v>46</v>
      </c>
      <c r="D1971" s="95" t="s">
        <v>302</v>
      </c>
      <c r="E1971" s="95"/>
    </row>
    <row r="1972" spans="1:5" x14ac:dyDescent="0.25">
      <c r="A1972" s="95" t="s">
        <v>3776</v>
      </c>
      <c r="B1972" s="95" t="s">
        <v>3777</v>
      </c>
      <c r="C1972" s="95" t="s">
        <v>46</v>
      </c>
      <c r="D1972" s="95" t="s">
        <v>302</v>
      </c>
      <c r="E1972" s="95"/>
    </row>
    <row r="1973" spans="1:5" x14ac:dyDescent="0.25">
      <c r="A1973" s="95" t="s">
        <v>3778</v>
      </c>
      <c r="B1973" s="95" t="s">
        <v>3779</v>
      </c>
      <c r="C1973" s="95" t="s">
        <v>46</v>
      </c>
      <c r="D1973" s="95" t="s">
        <v>301</v>
      </c>
      <c r="E1973" s="95"/>
    </row>
    <row r="1974" spans="1:5" x14ac:dyDescent="0.25">
      <c r="A1974" s="95" t="s">
        <v>3780</v>
      </c>
      <c r="B1974" s="95" t="s">
        <v>3781</v>
      </c>
      <c r="C1974" s="95" t="s">
        <v>46</v>
      </c>
      <c r="D1974" s="95" t="s">
        <v>302</v>
      </c>
      <c r="E1974" s="95"/>
    </row>
    <row r="1975" spans="1:5" x14ac:dyDescent="0.25">
      <c r="A1975" s="95" t="s">
        <v>3782</v>
      </c>
      <c r="B1975" s="95" t="s">
        <v>3783</v>
      </c>
      <c r="C1975" s="95" t="s">
        <v>46</v>
      </c>
      <c r="D1975" s="95" t="s">
        <v>302</v>
      </c>
      <c r="E1975" s="95"/>
    </row>
    <row r="1976" spans="1:5" x14ac:dyDescent="0.25">
      <c r="A1976" s="95" t="s">
        <v>3784</v>
      </c>
      <c r="B1976" s="95" t="s">
        <v>3785</v>
      </c>
      <c r="C1976" s="95" t="s">
        <v>46</v>
      </c>
      <c r="D1976" s="95" t="s">
        <v>302</v>
      </c>
      <c r="E1976" s="95"/>
    </row>
    <row r="1977" spans="1:5" x14ac:dyDescent="0.25">
      <c r="A1977" s="95" t="s">
        <v>3786</v>
      </c>
      <c r="B1977" s="95" t="s">
        <v>3787</v>
      </c>
      <c r="C1977" s="95" t="s">
        <v>46</v>
      </c>
      <c r="D1977" s="95" t="s">
        <v>302</v>
      </c>
      <c r="E1977" s="95"/>
    </row>
    <row r="1978" spans="1:5" x14ac:dyDescent="0.25">
      <c r="A1978" s="95" t="s">
        <v>3788</v>
      </c>
      <c r="B1978" s="95" t="s">
        <v>3789</v>
      </c>
      <c r="C1978" s="95" t="s">
        <v>46</v>
      </c>
      <c r="D1978" s="95" t="s">
        <v>302</v>
      </c>
      <c r="E1978" s="95"/>
    </row>
    <row r="1979" spans="1:5" x14ac:dyDescent="0.25">
      <c r="A1979" s="95" t="s">
        <v>3790</v>
      </c>
      <c r="B1979" s="95" t="s">
        <v>3791</v>
      </c>
      <c r="C1979" s="95" t="s">
        <v>46</v>
      </c>
      <c r="D1979" s="95" t="s">
        <v>302</v>
      </c>
      <c r="E1979" s="95"/>
    </row>
    <row r="1980" spans="1:5" x14ac:dyDescent="0.25">
      <c r="A1980" s="95" t="s">
        <v>3792</v>
      </c>
      <c r="B1980" s="95" t="s">
        <v>3793</v>
      </c>
      <c r="C1980" s="95" t="s">
        <v>46</v>
      </c>
      <c r="D1980" s="95" t="s">
        <v>302</v>
      </c>
      <c r="E1980" s="95"/>
    </row>
    <row r="1981" spans="1:5" x14ac:dyDescent="0.25">
      <c r="A1981" s="95" t="s">
        <v>3794</v>
      </c>
      <c r="B1981" s="95" t="s">
        <v>3795</v>
      </c>
      <c r="C1981" s="95" t="s">
        <v>46</v>
      </c>
      <c r="D1981" s="95" t="s">
        <v>302</v>
      </c>
      <c r="E1981" s="95"/>
    </row>
    <row r="1982" spans="1:5" x14ac:dyDescent="0.25">
      <c r="A1982" s="95" t="s">
        <v>3796</v>
      </c>
      <c r="B1982" s="95" t="s">
        <v>3797</v>
      </c>
      <c r="C1982" s="95" t="s">
        <v>46</v>
      </c>
      <c r="D1982" s="95" t="s">
        <v>302</v>
      </c>
      <c r="E1982" s="95"/>
    </row>
    <row r="1983" spans="1:5" x14ac:dyDescent="0.25">
      <c r="A1983" s="95" t="s">
        <v>3798</v>
      </c>
      <c r="B1983" s="95" t="s">
        <v>3799</v>
      </c>
      <c r="C1983" s="95" t="s">
        <v>46</v>
      </c>
      <c r="D1983" s="95" t="s">
        <v>302</v>
      </c>
      <c r="E1983" s="95"/>
    </row>
    <row r="1984" spans="1:5" x14ac:dyDescent="0.25">
      <c r="A1984" s="95" t="s">
        <v>3800</v>
      </c>
      <c r="B1984" s="95" t="s">
        <v>3801</v>
      </c>
      <c r="C1984" s="95" t="s">
        <v>37</v>
      </c>
      <c r="D1984" s="95" t="s">
        <v>302</v>
      </c>
      <c r="E1984" s="95"/>
    </row>
    <row r="1985" spans="1:5" x14ac:dyDescent="0.25">
      <c r="A1985" s="95" t="s">
        <v>3802</v>
      </c>
      <c r="B1985" s="95" t="s">
        <v>3803</v>
      </c>
      <c r="C1985" s="95" t="s">
        <v>37</v>
      </c>
      <c r="D1985" s="95" t="s">
        <v>302</v>
      </c>
      <c r="E1985" s="95"/>
    </row>
    <row r="1986" spans="1:5" x14ac:dyDescent="0.25">
      <c r="A1986" s="95" t="s">
        <v>3804</v>
      </c>
      <c r="B1986" s="95" t="s">
        <v>3805</v>
      </c>
      <c r="C1986" s="95" t="s">
        <v>37</v>
      </c>
      <c r="D1986" s="95" t="s">
        <v>302</v>
      </c>
      <c r="E1986" s="95"/>
    </row>
    <row r="1987" spans="1:5" x14ac:dyDescent="0.25">
      <c r="A1987" s="95" t="s">
        <v>3806</v>
      </c>
      <c r="B1987" s="95" t="s">
        <v>3807</v>
      </c>
      <c r="C1987" s="95" t="s">
        <v>37</v>
      </c>
      <c r="D1987" s="95" t="s">
        <v>302</v>
      </c>
      <c r="E1987" s="95"/>
    </row>
    <row r="1988" spans="1:5" x14ac:dyDescent="0.25">
      <c r="A1988" s="95" t="s">
        <v>3808</v>
      </c>
      <c r="B1988" s="95" t="s">
        <v>3809</v>
      </c>
      <c r="C1988" s="95" t="s">
        <v>42</v>
      </c>
      <c r="D1988" s="95" t="s">
        <v>302</v>
      </c>
      <c r="E1988" s="95"/>
    </row>
    <row r="1989" spans="1:5" x14ac:dyDescent="0.25">
      <c r="A1989" s="95" t="s">
        <v>3810</v>
      </c>
      <c r="B1989" s="95" t="s">
        <v>3811</v>
      </c>
      <c r="C1989" s="95" t="s">
        <v>42</v>
      </c>
      <c r="D1989" s="95" t="s">
        <v>302</v>
      </c>
      <c r="E1989" s="95"/>
    </row>
    <row r="1990" spans="1:5" x14ac:dyDescent="0.25">
      <c r="A1990" s="95" t="s">
        <v>3812</v>
      </c>
      <c r="B1990" s="95" t="s">
        <v>3813</v>
      </c>
      <c r="C1990" s="95" t="s">
        <v>42</v>
      </c>
      <c r="D1990" s="95" t="s">
        <v>302</v>
      </c>
      <c r="E1990" s="95"/>
    </row>
    <row r="1991" spans="1:5" x14ac:dyDescent="0.25">
      <c r="A1991" s="95" t="s">
        <v>3814</v>
      </c>
      <c r="B1991" s="95" t="s">
        <v>3815</v>
      </c>
      <c r="C1991" s="95" t="s">
        <v>42</v>
      </c>
      <c r="D1991" s="95" t="s">
        <v>302</v>
      </c>
      <c r="E1991" s="95"/>
    </row>
    <row r="1992" spans="1:5" x14ac:dyDescent="0.25">
      <c r="A1992" s="95" t="s">
        <v>3816</v>
      </c>
      <c r="B1992" s="95" t="s">
        <v>3817</v>
      </c>
      <c r="C1992" s="95" t="s">
        <v>46</v>
      </c>
      <c r="D1992" s="95" t="s">
        <v>302</v>
      </c>
      <c r="E1992" s="95"/>
    </row>
    <row r="1993" spans="1:5" x14ac:dyDescent="0.25">
      <c r="A1993" s="95" t="s">
        <v>3818</v>
      </c>
      <c r="B1993" s="95" t="s">
        <v>3777</v>
      </c>
      <c r="C1993" s="95" t="s">
        <v>37</v>
      </c>
      <c r="D1993" s="95" t="s">
        <v>302</v>
      </c>
      <c r="E1993" s="95"/>
    </row>
    <row r="1994" spans="1:5" x14ac:dyDescent="0.25">
      <c r="A1994" s="95" t="s">
        <v>3819</v>
      </c>
      <c r="B1994" s="95" t="s">
        <v>3820</v>
      </c>
      <c r="C1994" s="95" t="s">
        <v>46</v>
      </c>
      <c r="D1994" s="95" t="s">
        <v>302</v>
      </c>
      <c r="E1994" s="95"/>
    </row>
    <row r="1995" spans="1:5" x14ac:dyDescent="0.25">
      <c r="A1995" s="95" t="s">
        <v>3821</v>
      </c>
      <c r="B1995" s="95" t="s">
        <v>3822</v>
      </c>
      <c r="C1995" s="95" t="s">
        <v>46</v>
      </c>
      <c r="D1995" s="95" t="s">
        <v>302</v>
      </c>
      <c r="E1995" s="95" t="s">
        <v>4826</v>
      </c>
    </row>
    <row r="1996" spans="1:5" x14ac:dyDescent="0.25">
      <c r="A1996" s="95" t="s">
        <v>3823</v>
      </c>
      <c r="B1996" s="95" t="s">
        <v>3824</v>
      </c>
      <c r="C1996" s="95" t="s">
        <v>42</v>
      </c>
      <c r="D1996" s="95" t="s">
        <v>302</v>
      </c>
      <c r="E1996" s="95"/>
    </row>
    <row r="1997" spans="1:5" x14ac:dyDescent="0.25">
      <c r="A1997" s="95" t="s">
        <v>3825</v>
      </c>
      <c r="B1997" s="95" t="s">
        <v>3826</v>
      </c>
      <c r="C1997" s="95" t="s">
        <v>46</v>
      </c>
      <c r="D1997" s="95" t="s">
        <v>302</v>
      </c>
      <c r="E1997" s="95"/>
    </row>
    <row r="1998" spans="1:5" x14ac:dyDescent="0.25">
      <c r="A1998" s="95" t="s">
        <v>3827</v>
      </c>
      <c r="B1998" s="95" t="s">
        <v>3828</v>
      </c>
      <c r="C1998" s="95" t="s">
        <v>46</v>
      </c>
      <c r="D1998" s="95" t="s">
        <v>302</v>
      </c>
      <c r="E1998" s="95"/>
    </row>
    <row r="1999" spans="1:5" x14ac:dyDescent="0.25">
      <c r="A1999" s="95" t="s">
        <v>3829</v>
      </c>
      <c r="B1999" s="95" t="s">
        <v>3830</v>
      </c>
      <c r="C1999" s="95" t="s">
        <v>46</v>
      </c>
      <c r="D1999" s="95" t="s">
        <v>302</v>
      </c>
      <c r="E1999" s="95"/>
    </row>
    <row r="2000" spans="1:5" x14ac:dyDescent="0.25">
      <c r="A2000" s="95" t="s">
        <v>3831</v>
      </c>
      <c r="B2000" s="95" t="s">
        <v>3832</v>
      </c>
      <c r="C2000" s="95" t="s">
        <v>42</v>
      </c>
      <c r="D2000" s="95" t="s">
        <v>302</v>
      </c>
      <c r="E2000" s="95"/>
    </row>
    <row r="2001" spans="1:5" x14ac:dyDescent="0.25">
      <c r="A2001" s="95" t="s">
        <v>3833</v>
      </c>
      <c r="B2001" s="95" t="s">
        <v>3834</v>
      </c>
      <c r="C2001" s="95" t="s">
        <v>42</v>
      </c>
      <c r="D2001" s="95" t="s">
        <v>302</v>
      </c>
      <c r="E2001" s="95"/>
    </row>
    <row r="2002" spans="1:5" x14ac:dyDescent="0.25">
      <c r="A2002" s="95" t="s">
        <v>3835</v>
      </c>
      <c r="B2002" s="95" t="s">
        <v>3836</v>
      </c>
      <c r="C2002" s="95" t="s">
        <v>42</v>
      </c>
      <c r="D2002" s="95" t="s">
        <v>302</v>
      </c>
      <c r="E2002" s="95"/>
    </row>
    <row r="2003" spans="1:5" x14ac:dyDescent="0.25">
      <c r="A2003" s="95" t="s">
        <v>3837</v>
      </c>
      <c r="B2003" s="95" t="s">
        <v>3838</v>
      </c>
      <c r="C2003" s="95" t="s">
        <v>42</v>
      </c>
      <c r="D2003" s="95" t="s">
        <v>302</v>
      </c>
      <c r="E2003" s="95"/>
    </row>
    <row r="2004" spans="1:5" x14ac:dyDescent="0.25">
      <c r="A2004" s="95" t="s">
        <v>3839</v>
      </c>
      <c r="B2004" s="95" t="s">
        <v>3840</v>
      </c>
      <c r="C2004" s="95" t="s">
        <v>42</v>
      </c>
      <c r="D2004" s="95" t="s">
        <v>302</v>
      </c>
      <c r="E2004" s="95"/>
    </row>
    <row r="2005" spans="1:5" x14ac:dyDescent="0.25">
      <c r="A2005" s="95" t="s">
        <v>3841</v>
      </c>
      <c r="B2005" s="95" t="s">
        <v>3842</v>
      </c>
      <c r="C2005" s="95" t="s">
        <v>42</v>
      </c>
      <c r="D2005" s="95" t="s">
        <v>302</v>
      </c>
      <c r="E2005" s="95"/>
    </row>
    <row r="2006" spans="1:5" x14ac:dyDescent="0.25">
      <c r="A2006" s="95" t="s">
        <v>3843</v>
      </c>
      <c r="B2006" s="95" t="s">
        <v>3844</v>
      </c>
      <c r="C2006" s="95" t="s">
        <v>42</v>
      </c>
      <c r="D2006" s="95" t="s">
        <v>302</v>
      </c>
      <c r="E2006" s="95"/>
    </row>
    <row r="2007" spans="1:5" x14ac:dyDescent="0.25">
      <c r="A2007" s="95" t="s">
        <v>3845</v>
      </c>
      <c r="B2007" s="95" t="s">
        <v>3846</v>
      </c>
      <c r="C2007" s="95" t="s">
        <v>42</v>
      </c>
      <c r="D2007" s="95" t="s">
        <v>302</v>
      </c>
      <c r="E2007" s="95"/>
    </row>
    <row r="2008" spans="1:5" x14ac:dyDescent="0.25">
      <c r="A2008" s="95" t="s">
        <v>3847</v>
      </c>
      <c r="B2008" s="95" t="s">
        <v>3848</v>
      </c>
      <c r="C2008" s="95" t="s">
        <v>42</v>
      </c>
      <c r="D2008" s="95" t="s">
        <v>302</v>
      </c>
      <c r="E2008" s="95"/>
    </row>
    <row r="2009" spans="1:5" x14ac:dyDescent="0.25">
      <c r="A2009" s="95" t="s">
        <v>3849</v>
      </c>
      <c r="B2009" s="95" t="s">
        <v>3850</v>
      </c>
      <c r="C2009" s="95" t="s">
        <v>42</v>
      </c>
      <c r="D2009" s="95" t="s">
        <v>302</v>
      </c>
      <c r="E2009" s="95"/>
    </row>
    <row r="2010" spans="1:5" x14ac:dyDescent="0.25">
      <c r="A2010" s="95" t="s">
        <v>3851</v>
      </c>
      <c r="B2010" s="95" t="s">
        <v>3852</v>
      </c>
      <c r="C2010" s="95" t="s">
        <v>37</v>
      </c>
      <c r="D2010" s="95" t="s">
        <v>301</v>
      </c>
      <c r="E2010" s="95"/>
    </row>
    <row r="2011" spans="1:5" x14ac:dyDescent="0.25">
      <c r="A2011" s="95" t="s">
        <v>3853</v>
      </c>
      <c r="B2011" s="95" t="s">
        <v>3854</v>
      </c>
      <c r="C2011" s="95" t="s">
        <v>42</v>
      </c>
      <c r="D2011" s="95" t="s">
        <v>302</v>
      </c>
      <c r="E2011" s="95"/>
    </row>
    <row r="2012" spans="1:5" x14ac:dyDescent="0.25">
      <c r="A2012" s="95" t="s">
        <v>3855</v>
      </c>
      <c r="B2012" s="95" t="s">
        <v>3856</v>
      </c>
      <c r="C2012" s="95" t="s">
        <v>46</v>
      </c>
      <c r="D2012" s="95" t="s">
        <v>302</v>
      </c>
      <c r="E2012" s="95"/>
    </row>
    <row r="2013" spans="1:5" x14ac:dyDescent="0.25">
      <c r="A2013" s="95" t="s">
        <v>3857</v>
      </c>
      <c r="B2013" s="95" t="s">
        <v>3572</v>
      </c>
      <c r="C2013" s="95" t="s">
        <v>37</v>
      </c>
      <c r="D2013" s="95" t="s">
        <v>302</v>
      </c>
      <c r="E2013" s="95"/>
    </row>
    <row r="2014" spans="1:5" x14ac:dyDescent="0.25">
      <c r="A2014" s="95" t="s">
        <v>3858</v>
      </c>
      <c r="B2014" s="95" t="s">
        <v>3859</v>
      </c>
      <c r="C2014" s="95" t="s">
        <v>37</v>
      </c>
      <c r="D2014" s="95" t="s">
        <v>301</v>
      </c>
      <c r="E2014" s="95"/>
    </row>
    <row r="2015" spans="1:5" x14ac:dyDescent="0.25">
      <c r="A2015" s="95" t="s">
        <v>3860</v>
      </c>
      <c r="B2015" s="95" t="s">
        <v>3700</v>
      </c>
      <c r="C2015" s="95" t="s">
        <v>90</v>
      </c>
      <c r="D2015" s="95" t="s">
        <v>302</v>
      </c>
      <c r="E2015" s="95"/>
    </row>
    <row r="2016" spans="1:5" x14ac:dyDescent="0.25">
      <c r="A2016" s="95" t="s">
        <v>3861</v>
      </c>
      <c r="B2016" s="95" t="s">
        <v>3700</v>
      </c>
      <c r="C2016" s="95" t="s">
        <v>37</v>
      </c>
      <c r="D2016" s="95" t="s">
        <v>302</v>
      </c>
      <c r="E2016" s="95"/>
    </row>
    <row r="2017" spans="1:5" x14ac:dyDescent="0.25">
      <c r="A2017" s="95" t="s">
        <v>3862</v>
      </c>
      <c r="B2017" s="95" t="s">
        <v>3801</v>
      </c>
      <c r="C2017" s="95" t="s">
        <v>46</v>
      </c>
      <c r="D2017" s="95" t="s">
        <v>302</v>
      </c>
      <c r="E2017" s="95"/>
    </row>
    <row r="2018" spans="1:5" x14ac:dyDescent="0.25">
      <c r="A2018" s="95" t="s">
        <v>3863</v>
      </c>
      <c r="B2018" s="95" t="s">
        <v>3864</v>
      </c>
      <c r="C2018" s="95" t="s">
        <v>42</v>
      </c>
      <c r="D2018" s="95" t="s">
        <v>302</v>
      </c>
      <c r="E2018" s="95"/>
    </row>
    <row r="2019" spans="1:5" x14ac:dyDescent="0.25">
      <c r="A2019" s="95" t="s">
        <v>3865</v>
      </c>
      <c r="B2019" s="95" t="s">
        <v>3866</v>
      </c>
      <c r="C2019" s="95" t="s">
        <v>46</v>
      </c>
      <c r="D2019" s="95" t="s">
        <v>302</v>
      </c>
      <c r="E2019" s="95"/>
    </row>
    <row r="2020" spans="1:5" x14ac:dyDescent="0.25">
      <c r="A2020" s="95" t="s">
        <v>3867</v>
      </c>
      <c r="B2020" s="95" t="s">
        <v>3868</v>
      </c>
      <c r="C2020" s="95" t="s">
        <v>42</v>
      </c>
      <c r="D2020" s="95" t="s">
        <v>302</v>
      </c>
      <c r="E2020" s="95"/>
    </row>
    <row r="2021" spans="1:5" x14ac:dyDescent="0.25">
      <c r="A2021" s="95" t="s">
        <v>3869</v>
      </c>
      <c r="B2021" s="95" t="s">
        <v>3717</v>
      </c>
      <c r="C2021" s="95" t="s">
        <v>90</v>
      </c>
      <c r="D2021" s="95" t="s">
        <v>302</v>
      </c>
      <c r="E2021" s="95"/>
    </row>
    <row r="2022" spans="1:5" x14ac:dyDescent="0.25">
      <c r="A2022" s="95" t="s">
        <v>3870</v>
      </c>
      <c r="B2022" s="95" t="s">
        <v>3871</v>
      </c>
      <c r="C2022" s="95" t="s">
        <v>37</v>
      </c>
      <c r="D2022" s="95" t="s">
        <v>302</v>
      </c>
      <c r="E2022" s="95"/>
    </row>
    <row r="2023" spans="1:5" x14ac:dyDescent="0.25">
      <c r="A2023" s="95" t="s">
        <v>3872</v>
      </c>
      <c r="B2023" s="95" t="s">
        <v>3803</v>
      </c>
      <c r="C2023" s="95" t="s">
        <v>37</v>
      </c>
      <c r="D2023" s="95" t="s">
        <v>302</v>
      </c>
      <c r="E2023" s="95"/>
    </row>
    <row r="2024" spans="1:5" x14ac:dyDescent="0.25">
      <c r="A2024" s="95" t="s">
        <v>3873</v>
      </c>
      <c r="B2024" s="95" t="s">
        <v>3874</v>
      </c>
      <c r="C2024" s="95" t="s">
        <v>46</v>
      </c>
      <c r="D2024" s="95" t="s">
        <v>302</v>
      </c>
      <c r="E2024" s="95"/>
    </row>
    <row r="2025" spans="1:5" x14ac:dyDescent="0.25">
      <c r="A2025" s="95" t="s">
        <v>3875</v>
      </c>
      <c r="B2025" s="95" t="s">
        <v>3876</v>
      </c>
      <c r="C2025" s="95" t="s">
        <v>46</v>
      </c>
      <c r="D2025" s="95"/>
      <c r="E2025" s="95" t="s">
        <v>4825</v>
      </c>
    </row>
    <row r="2026" spans="1:5" x14ac:dyDescent="0.25">
      <c r="A2026" s="95" t="s">
        <v>3877</v>
      </c>
      <c r="B2026" s="95" t="s">
        <v>3878</v>
      </c>
      <c r="C2026" s="95" t="s">
        <v>46</v>
      </c>
      <c r="D2026" s="95" t="s">
        <v>301</v>
      </c>
      <c r="E2026" s="95"/>
    </row>
    <row r="2027" spans="1:5" x14ac:dyDescent="0.25">
      <c r="A2027" s="95" t="s">
        <v>3879</v>
      </c>
      <c r="B2027" s="95" t="s">
        <v>3880</v>
      </c>
      <c r="C2027" s="95" t="s">
        <v>42</v>
      </c>
      <c r="D2027" s="95" t="s">
        <v>302</v>
      </c>
      <c r="E2027" s="95"/>
    </row>
    <row r="2028" spans="1:5" x14ac:dyDescent="0.25">
      <c r="A2028" s="95" t="s">
        <v>3881</v>
      </c>
      <c r="B2028" s="95" t="s">
        <v>3882</v>
      </c>
      <c r="C2028" s="95" t="s">
        <v>42</v>
      </c>
      <c r="D2028" s="95" t="s">
        <v>302</v>
      </c>
      <c r="E2028" s="95"/>
    </row>
    <row r="2029" spans="1:5" x14ac:dyDescent="0.25">
      <c r="A2029" s="95" t="s">
        <v>3883</v>
      </c>
      <c r="B2029" s="95" t="s">
        <v>3884</v>
      </c>
      <c r="C2029" s="95" t="s">
        <v>46</v>
      </c>
      <c r="D2029" s="95" t="s">
        <v>302</v>
      </c>
      <c r="E2029" s="95"/>
    </row>
    <row r="2030" spans="1:5" x14ac:dyDescent="0.25">
      <c r="A2030" s="95" t="s">
        <v>3885</v>
      </c>
      <c r="B2030" s="95" t="s">
        <v>3516</v>
      </c>
      <c r="C2030" s="95" t="s">
        <v>37</v>
      </c>
      <c r="D2030" s="95" t="s">
        <v>302</v>
      </c>
      <c r="E2030" s="95"/>
    </row>
    <row r="2031" spans="1:5" x14ac:dyDescent="0.25">
      <c r="A2031" s="95" t="s">
        <v>3886</v>
      </c>
      <c r="B2031" s="95" t="s">
        <v>3887</v>
      </c>
      <c r="C2031" s="95" t="s">
        <v>90</v>
      </c>
      <c r="D2031" s="95" t="s">
        <v>302</v>
      </c>
      <c r="E2031" s="95"/>
    </row>
    <row r="2032" spans="1:5" x14ac:dyDescent="0.25">
      <c r="A2032" s="95" t="s">
        <v>3888</v>
      </c>
      <c r="B2032" s="95" t="s">
        <v>3887</v>
      </c>
      <c r="C2032" s="95" t="s">
        <v>37</v>
      </c>
      <c r="D2032" s="95"/>
      <c r="E2032" s="95"/>
    </row>
    <row r="2033" spans="1:5" x14ac:dyDescent="0.25">
      <c r="A2033" s="95" t="s">
        <v>3889</v>
      </c>
      <c r="B2033" s="95" t="s">
        <v>3890</v>
      </c>
      <c r="C2033" s="95" t="s">
        <v>37</v>
      </c>
      <c r="D2033" s="95" t="s">
        <v>302</v>
      </c>
      <c r="E2033" s="95"/>
    </row>
    <row r="2034" spans="1:5" x14ac:dyDescent="0.25">
      <c r="A2034" s="95" t="s">
        <v>3891</v>
      </c>
      <c r="B2034" s="95" t="s">
        <v>3892</v>
      </c>
      <c r="C2034" s="95" t="s">
        <v>37</v>
      </c>
      <c r="D2034" s="95" t="s">
        <v>302</v>
      </c>
      <c r="E2034" s="95"/>
    </row>
    <row r="2035" spans="1:5" x14ac:dyDescent="0.25">
      <c r="A2035" s="95" t="s">
        <v>3893</v>
      </c>
      <c r="B2035" s="95" t="s">
        <v>3894</v>
      </c>
      <c r="C2035" s="95" t="s">
        <v>37</v>
      </c>
      <c r="D2035" s="95" t="s">
        <v>302</v>
      </c>
      <c r="E2035" s="95"/>
    </row>
    <row r="2036" spans="1:5" x14ac:dyDescent="0.25">
      <c r="A2036" s="95" t="s">
        <v>3895</v>
      </c>
      <c r="B2036" s="95" t="s">
        <v>3896</v>
      </c>
      <c r="C2036" s="95" t="s">
        <v>53</v>
      </c>
      <c r="D2036" s="95" t="s">
        <v>302</v>
      </c>
      <c r="E2036" s="95"/>
    </row>
    <row r="2037" spans="1:5" x14ac:dyDescent="0.25">
      <c r="A2037" s="95" t="s">
        <v>3897</v>
      </c>
      <c r="B2037" s="95" t="s">
        <v>3898</v>
      </c>
      <c r="C2037" s="95" t="s">
        <v>53</v>
      </c>
      <c r="D2037" s="95" t="s">
        <v>302</v>
      </c>
      <c r="E2037" s="95"/>
    </row>
    <row r="2038" spans="1:5" x14ac:dyDescent="0.25">
      <c r="A2038" s="95" t="s">
        <v>3899</v>
      </c>
      <c r="B2038" s="95" t="s">
        <v>3900</v>
      </c>
      <c r="C2038" s="95" t="s">
        <v>53</v>
      </c>
      <c r="D2038" s="95" t="s">
        <v>302</v>
      </c>
      <c r="E2038" s="95"/>
    </row>
    <row r="2039" spans="1:5" x14ac:dyDescent="0.25">
      <c r="A2039" s="95" t="s">
        <v>187</v>
      </c>
      <c r="B2039" s="95" t="s">
        <v>188</v>
      </c>
      <c r="C2039" s="95" t="s">
        <v>53</v>
      </c>
      <c r="D2039" s="95" t="s">
        <v>302</v>
      </c>
      <c r="E2039" s="95"/>
    </row>
    <row r="2040" spans="1:5" x14ac:dyDescent="0.25">
      <c r="A2040" s="95" t="s">
        <v>3901</v>
      </c>
      <c r="B2040" s="95" t="s">
        <v>3902</v>
      </c>
      <c r="C2040" s="95" t="s">
        <v>53</v>
      </c>
      <c r="D2040" s="95" t="s">
        <v>302</v>
      </c>
      <c r="E2040" s="95"/>
    </row>
    <row r="2041" spans="1:5" x14ac:dyDescent="0.25">
      <c r="A2041" s="95" t="s">
        <v>3903</v>
      </c>
      <c r="B2041" s="95" t="s">
        <v>3904</v>
      </c>
      <c r="C2041" s="95" t="s">
        <v>53</v>
      </c>
      <c r="D2041" s="95" t="s">
        <v>302</v>
      </c>
      <c r="E2041" s="95"/>
    </row>
    <row r="2042" spans="1:5" x14ac:dyDescent="0.25">
      <c r="A2042" s="95" t="s">
        <v>3905</v>
      </c>
      <c r="B2042" s="95" t="s">
        <v>3906</v>
      </c>
      <c r="C2042" s="95" t="s">
        <v>53</v>
      </c>
      <c r="D2042" s="95" t="s">
        <v>302</v>
      </c>
      <c r="E2042" s="95"/>
    </row>
    <row r="2043" spans="1:5" x14ac:dyDescent="0.25">
      <c r="A2043" s="95" t="s">
        <v>3907</v>
      </c>
      <c r="B2043" s="95" t="s">
        <v>3896</v>
      </c>
      <c r="C2043" s="95" t="s">
        <v>90</v>
      </c>
      <c r="D2043" s="95" t="s">
        <v>302</v>
      </c>
      <c r="E2043" s="95"/>
    </row>
    <row r="2044" spans="1:5" x14ac:dyDescent="0.25">
      <c r="A2044" s="95" t="s">
        <v>3908</v>
      </c>
      <c r="B2044" s="95" t="s">
        <v>3896</v>
      </c>
      <c r="C2044" s="95" t="s">
        <v>53</v>
      </c>
      <c r="D2044" s="95" t="s">
        <v>302</v>
      </c>
      <c r="E2044" s="95"/>
    </row>
    <row r="2045" spans="1:5" x14ac:dyDescent="0.25">
      <c r="A2045" s="95" t="s">
        <v>3909</v>
      </c>
      <c r="B2045" s="95" t="s">
        <v>3910</v>
      </c>
      <c r="C2045" s="95" t="s">
        <v>53</v>
      </c>
      <c r="D2045" s="95" t="s">
        <v>302</v>
      </c>
      <c r="E2045" s="95"/>
    </row>
    <row r="2046" spans="1:5" x14ac:dyDescent="0.25">
      <c r="A2046" s="95" t="s">
        <v>3911</v>
      </c>
      <c r="B2046" s="95" t="s">
        <v>3912</v>
      </c>
      <c r="C2046" s="95" t="s">
        <v>90</v>
      </c>
      <c r="D2046" s="95" t="s">
        <v>302</v>
      </c>
      <c r="E2046" s="95"/>
    </row>
    <row r="2047" spans="1:5" x14ac:dyDescent="0.25">
      <c r="A2047" s="95" t="s">
        <v>3913</v>
      </c>
      <c r="B2047" s="95" t="s">
        <v>3912</v>
      </c>
      <c r="C2047" s="95" t="s">
        <v>37</v>
      </c>
      <c r="D2047" s="95"/>
      <c r="E2047" s="95"/>
    </row>
    <row r="2048" spans="1:5" x14ac:dyDescent="0.25">
      <c r="A2048" s="95" t="s">
        <v>3914</v>
      </c>
      <c r="B2048" s="95" t="s">
        <v>3915</v>
      </c>
      <c r="C2048" s="95" t="s">
        <v>53</v>
      </c>
      <c r="D2048" s="95" t="s">
        <v>302</v>
      </c>
      <c r="E2048" s="95"/>
    </row>
    <row r="2049" spans="1:5" x14ac:dyDescent="0.25">
      <c r="A2049" s="95" t="s">
        <v>190</v>
      </c>
      <c r="B2049" s="95" t="s">
        <v>191</v>
      </c>
      <c r="C2049" s="95" t="s">
        <v>53</v>
      </c>
      <c r="D2049" s="95" t="s">
        <v>302</v>
      </c>
      <c r="E2049" s="95"/>
    </row>
    <row r="2050" spans="1:5" x14ac:dyDescent="0.25">
      <c r="A2050" s="95" t="s">
        <v>3916</v>
      </c>
      <c r="B2050" s="95" t="s">
        <v>3917</v>
      </c>
      <c r="C2050" s="95" t="s">
        <v>53</v>
      </c>
      <c r="D2050" s="95" t="s">
        <v>302</v>
      </c>
      <c r="E2050" s="95"/>
    </row>
    <row r="2051" spans="1:5" x14ac:dyDescent="0.25">
      <c r="A2051" s="95" t="s">
        <v>3918</v>
      </c>
      <c r="B2051" s="95" t="s">
        <v>3919</v>
      </c>
      <c r="C2051" s="95" t="s">
        <v>53</v>
      </c>
      <c r="D2051" s="95" t="s">
        <v>302</v>
      </c>
      <c r="E2051" s="95"/>
    </row>
    <row r="2052" spans="1:5" x14ac:dyDescent="0.25">
      <c r="A2052" s="95" t="s">
        <v>3920</v>
      </c>
      <c r="B2052" s="95" t="s">
        <v>3921</v>
      </c>
      <c r="C2052" s="95" t="s">
        <v>53</v>
      </c>
      <c r="D2052" s="95" t="s">
        <v>302</v>
      </c>
      <c r="E2052" s="95"/>
    </row>
    <row r="2053" spans="1:5" x14ac:dyDescent="0.25">
      <c r="A2053" s="95" t="s">
        <v>3922</v>
      </c>
      <c r="B2053" s="95" t="s">
        <v>3923</v>
      </c>
      <c r="C2053" s="95" t="s">
        <v>90</v>
      </c>
      <c r="D2053" s="95" t="s">
        <v>302</v>
      </c>
      <c r="E2053" s="95"/>
    </row>
    <row r="2054" spans="1:5" x14ac:dyDescent="0.25">
      <c r="A2054" s="95" t="s">
        <v>3924</v>
      </c>
      <c r="B2054" s="95" t="s">
        <v>3923</v>
      </c>
      <c r="C2054" s="95" t="s">
        <v>37</v>
      </c>
      <c r="D2054" s="95"/>
      <c r="E2054" s="95"/>
    </row>
    <row r="2055" spans="1:5" x14ac:dyDescent="0.25">
      <c r="A2055" s="95" t="s">
        <v>3925</v>
      </c>
      <c r="B2055" s="95" t="s">
        <v>3926</v>
      </c>
      <c r="C2055" s="95" t="s">
        <v>53</v>
      </c>
      <c r="D2055" s="95" t="s">
        <v>302</v>
      </c>
      <c r="E2055" s="95"/>
    </row>
    <row r="2056" spans="1:5" x14ac:dyDescent="0.25">
      <c r="A2056" s="95" t="s">
        <v>3927</v>
      </c>
      <c r="B2056" s="95" t="s">
        <v>3928</v>
      </c>
      <c r="C2056" s="95" t="s">
        <v>90</v>
      </c>
      <c r="D2056" s="95" t="s">
        <v>302</v>
      </c>
      <c r="E2056" s="95"/>
    </row>
    <row r="2057" spans="1:5" x14ac:dyDescent="0.25">
      <c r="A2057" s="95" t="s">
        <v>3929</v>
      </c>
      <c r="B2057" s="95" t="s">
        <v>3928</v>
      </c>
      <c r="C2057" s="95" t="s">
        <v>37</v>
      </c>
      <c r="D2057" s="95"/>
      <c r="E2057" s="95"/>
    </row>
    <row r="2058" spans="1:5" x14ac:dyDescent="0.25">
      <c r="A2058" s="95" t="s">
        <v>3930</v>
      </c>
      <c r="B2058" s="95" t="s">
        <v>3931</v>
      </c>
      <c r="C2058" s="95" t="s">
        <v>42</v>
      </c>
      <c r="D2058" s="95" t="s">
        <v>301</v>
      </c>
      <c r="E2058" s="95" t="s">
        <v>4823</v>
      </c>
    </row>
    <row r="2059" spans="1:5" x14ac:dyDescent="0.25">
      <c r="A2059" s="95" t="s">
        <v>3932</v>
      </c>
      <c r="B2059" s="95" t="s">
        <v>3933</v>
      </c>
      <c r="C2059" s="95" t="s">
        <v>42</v>
      </c>
      <c r="D2059" s="95" t="s">
        <v>301</v>
      </c>
      <c r="E2059" s="95" t="s">
        <v>4823</v>
      </c>
    </row>
    <row r="2060" spans="1:5" x14ac:dyDescent="0.25">
      <c r="A2060" s="95" t="s">
        <v>3934</v>
      </c>
      <c r="B2060" s="95" t="s">
        <v>3935</v>
      </c>
      <c r="C2060" s="95" t="s">
        <v>90</v>
      </c>
      <c r="D2060" s="95" t="s">
        <v>301</v>
      </c>
      <c r="E2060" s="95" t="s">
        <v>4823</v>
      </c>
    </row>
    <row r="2061" spans="1:5" x14ac:dyDescent="0.25">
      <c r="A2061" s="95" t="s">
        <v>3936</v>
      </c>
      <c r="B2061" s="95" t="s">
        <v>3935</v>
      </c>
      <c r="C2061" s="95" t="s">
        <v>37</v>
      </c>
      <c r="D2061" s="95"/>
      <c r="E2061" s="95" t="s">
        <v>4823</v>
      </c>
    </row>
    <row r="2062" spans="1:5" x14ac:dyDescent="0.25">
      <c r="A2062" s="95" t="s">
        <v>3937</v>
      </c>
      <c r="B2062" s="95" t="s">
        <v>3938</v>
      </c>
      <c r="C2062" s="95" t="s">
        <v>53</v>
      </c>
      <c r="D2062" s="95" t="s">
        <v>302</v>
      </c>
      <c r="E2062" s="95"/>
    </row>
    <row r="2063" spans="1:5" x14ac:dyDescent="0.25">
      <c r="A2063" s="95" t="s">
        <v>3939</v>
      </c>
      <c r="B2063" s="95" t="s">
        <v>3940</v>
      </c>
      <c r="C2063" s="95" t="s">
        <v>53</v>
      </c>
      <c r="D2063" s="95" t="s">
        <v>302</v>
      </c>
      <c r="E2063" s="95"/>
    </row>
    <row r="2064" spans="1:5" x14ac:dyDescent="0.25">
      <c r="A2064" s="95" t="s">
        <v>3941</v>
      </c>
      <c r="B2064" s="95" t="s">
        <v>3942</v>
      </c>
      <c r="C2064" s="95" t="s">
        <v>53</v>
      </c>
      <c r="D2064" s="95" t="s">
        <v>302</v>
      </c>
      <c r="E2064" s="95"/>
    </row>
    <row r="2065" spans="1:5" x14ac:dyDescent="0.25">
      <c r="A2065" s="95" t="s">
        <v>193</v>
      </c>
      <c r="B2065" s="95" t="s">
        <v>3943</v>
      </c>
      <c r="C2065" s="95" t="s">
        <v>53</v>
      </c>
      <c r="D2065" s="95" t="s">
        <v>302</v>
      </c>
      <c r="E2065" s="95"/>
    </row>
    <row r="2066" spans="1:5" x14ac:dyDescent="0.25">
      <c r="A2066" s="95" t="s">
        <v>3944</v>
      </c>
      <c r="B2066" s="95" t="s">
        <v>3945</v>
      </c>
      <c r="C2066" s="95" t="s">
        <v>53</v>
      </c>
      <c r="D2066" s="95" t="s">
        <v>302</v>
      </c>
      <c r="E2066" s="95"/>
    </row>
    <row r="2067" spans="1:5" x14ac:dyDescent="0.25">
      <c r="A2067" s="95" t="s">
        <v>3946</v>
      </c>
      <c r="B2067" s="95" t="s">
        <v>3947</v>
      </c>
      <c r="C2067" s="95" t="s">
        <v>37</v>
      </c>
      <c r="D2067" s="95" t="s">
        <v>302</v>
      </c>
      <c r="E2067" s="95"/>
    </row>
    <row r="2068" spans="1:5" x14ac:dyDescent="0.25">
      <c r="A2068" s="95" t="s">
        <v>3948</v>
      </c>
      <c r="B2068" s="95" t="s">
        <v>3949</v>
      </c>
      <c r="C2068" s="95" t="s">
        <v>90</v>
      </c>
      <c r="D2068" s="95" t="s">
        <v>302</v>
      </c>
      <c r="E2068" s="95"/>
    </row>
    <row r="2069" spans="1:5" x14ac:dyDescent="0.25">
      <c r="A2069" s="95" t="s">
        <v>3950</v>
      </c>
      <c r="B2069" s="95" t="s">
        <v>3949</v>
      </c>
      <c r="C2069" s="95" t="s">
        <v>37</v>
      </c>
      <c r="D2069" s="95"/>
      <c r="E2069" s="95"/>
    </row>
    <row r="2070" spans="1:5" x14ac:dyDescent="0.25">
      <c r="A2070" s="95" t="s">
        <v>3951</v>
      </c>
      <c r="B2070" s="95" t="s">
        <v>3952</v>
      </c>
      <c r="C2070" s="95" t="s">
        <v>1535</v>
      </c>
      <c r="D2070" s="95" t="s">
        <v>302</v>
      </c>
      <c r="E2070" s="95"/>
    </row>
    <row r="2071" spans="1:5" x14ac:dyDescent="0.25">
      <c r="A2071" s="95" t="s">
        <v>3953</v>
      </c>
      <c r="B2071" s="95" t="s">
        <v>3952</v>
      </c>
      <c r="C2071" s="95" t="s">
        <v>159</v>
      </c>
      <c r="D2071" s="95" t="s">
        <v>302</v>
      </c>
      <c r="E2071" s="95"/>
    </row>
    <row r="2072" spans="1:5" x14ac:dyDescent="0.25">
      <c r="A2072" s="95" t="s">
        <v>3954</v>
      </c>
      <c r="B2072" s="95" t="s">
        <v>2300</v>
      </c>
      <c r="C2072" s="95" t="s">
        <v>1535</v>
      </c>
      <c r="D2072" s="95" t="s">
        <v>302</v>
      </c>
      <c r="E2072" s="95"/>
    </row>
    <row r="2073" spans="1:5" x14ac:dyDescent="0.25">
      <c r="A2073" s="95" t="s">
        <v>3955</v>
      </c>
      <c r="B2073" s="95" t="s">
        <v>3956</v>
      </c>
      <c r="C2073" s="95" t="s">
        <v>90</v>
      </c>
      <c r="D2073" s="95" t="s">
        <v>302</v>
      </c>
      <c r="E2073" s="95"/>
    </row>
    <row r="2074" spans="1:5" x14ac:dyDescent="0.25">
      <c r="A2074" s="95" t="s">
        <v>3957</v>
      </c>
      <c r="B2074" s="95" t="s">
        <v>3956</v>
      </c>
      <c r="C2074" s="95" t="s">
        <v>37</v>
      </c>
      <c r="D2074" s="95"/>
      <c r="E2074" s="95"/>
    </row>
    <row r="2075" spans="1:5" x14ac:dyDescent="0.25">
      <c r="A2075" s="95" t="s">
        <v>3958</v>
      </c>
      <c r="B2075" s="95" t="s">
        <v>3959</v>
      </c>
      <c r="C2075" s="95" t="s">
        <v>60</v>
      </c>
      <c r="D2075" s="95" t="s">
        <v>302</v>
      </c>
      <c r="E2075" s="95"/>
    </row>
    <row r="2076" spans="1:5" x14ac:dyDescent="0.25">
      <c r="A2076" s="95" t="s">
        <v>3960</v>
      </c>
      <c r="B2076" s="95" t="s">
        <v>3961</v>
      </c>
      <c r="C2076" s="95" t="s">
        <v>90</v>
      </c>
      <c r="D2076" s="95" t="s">
        <v>302</v>
      </c>
      <c r="E2076" s="95"/>
    </row>
    <row r="2077" spans="1:5" x14ac:dyDescent="0.25">
      <c r="A2077" s="95" t="s">
        <v>3962</v>
      </c>
      <c r="B2077" s="95" t="s">
        <v>3961</v>
      </c>
      <c r="C2077" s="95" t="s">
        <v>37</v>
      </c>
      <c r="D2077" s="95" t="s">
        <v>302</v>
      </c>
      <c r="E2077" s="95"/>
    </row>
    <row r="2078" spans="1:5" x14ac:dyDescent="0.25">
      <c r="A2078" s="95" t="s">
        <v>3963</v>
      </c>
      <c r="B2078" s="95" t="s">
        <v>3964</v>
      </c>
      <c r="C2078" s="95" t="s">
        <v>46</v>
      </c>
      <c r="D2078" s="95" t="s">
        <v>301</v>
      </c>
      <c r="E2078" s="95" t="s">
        <v>4827</v>
      </c>
    </row>
    <row r="2079" spans="1:5" x14ac:dyDescent="0.25">
      <c r="A2079" s="95" t="s">
        <v>3965</v>
      </c>
      <c r="B2079" s="95" t="s">
        <v>3966</v>
      </c>
      <c r="C2079" s="95" t="s">
        <v>46</v>
      </c>
      <c r="D2079" s="95" t="s">
        <v>301</v>
      </c>
      <c r="E2079" s="95" t="s">
        <v>4827</v>
      </c>
    </row>
    <row r="2080" spans="1:5" x14ac:dyDescent="0.25">
      <c r="A2080" s="95" t="s">
        <v>3967</v>
      </c>
      <c r="B2080" s="95" t="s">
        <v>3968</v>
      </c>
      <c r="C2080" s="95" t="s">
        <v>46</v>
      </c>
      <c r="D2080" s="95" t="s">
        <v>301</v>
      </c>
      <c r="E2080" s="95" t="s">
        <v>4827</v>
      </c>
    </row>
    <row r="2081" spans="1:5" x14ac:dyDescent="0.25">
      <c r="A2081" s="95" t="s">
        <v>195</v>
      </c>
      <c r="B2081" s="95" t="s">
        <v>196</v>
      </c>
      <c r="C2081" s="95" t="s">
        <v>46</v>
      </c>
      <c r="D2081" s="95" t="s">
        <v>301</v>
      </c>
      <c r="E2081" s="95" t="s">
        <v>4827</v>
      </c>
    </row>
    <row r="2082" spans="1:5" x14ac:dyDescent="0.25">
      <c r="A2082" s="95" t="s">
        <v>3969</v>
      </c>
      <c r="B2082" s="95" t="s">
        <v>3970</v>
      </c>
      <c r="C2082" s="95" t="s">
        <v>46</v>
      </c>
      <c r="D2082" s="95" t="s">
        <v>301</v>
      </c>
      <c r="E2082" s="95" t="s">
        <v>4827</v>
      </c>
    </row>
    <row r="2083" spans="1:5" x14ac:dyDescent="0.25">
      <c r="A2083" s="95" t="s">
        <v>3971</v>
      </c>
      <c r="B2083" s="95" t="s">
        <v>3972</v>
      </c>
      <c r="C2083" s="95" t="s">
        <v>46</v>
      </c>
      <c r="D2083" s="95" t="s">
        <v>301</v>
      </c>
      <c r="E2083" s="95" t="s">
        <v>4827</v>
      </c>
    </row>
    <row r="2084" spans="1:5" x14ac:dyDescent="0.25">
      <c r="A2084" s="95" t="s">
        <v>3973</v>
      </c>
      <c r="B2084" s="95" t="s">
        <v>3974</v>
      </c>
      <c r="C2084" s="95" t="s">
        <v>46</v>
      </c>
      <c r="D2084" s="95" t="s">
        <v>301</v>
      </c>
      <c r="E2084" s="95" t="s">
        <v>4827</v>
      </c>
    </row>
    <row r="2085" spans="1:5" x14ac:dyDescent="0.25">
      <c r="A2085" s="95" t="s">
        <v>3975</v>
      </c>
      <c r="B2085" s="95" t="s">
        <v>3976</v>
      </c>
      <c r="C2085" s="95" t="s">
        <v>46</v>
      </c>
      <c r="D2085" s="95" t="s">
        <v>301</v>
      </c>
      <c r="E2085" s="95" t="s">
        <v>4827</v>
      </c>
    </row>
    <row r="2086" spans="1:5" x14ac:dyDescent="0.25">
      <c r="A2086" s="95" t="s">
        <v>3977</v>
      </c>
      <c r="B2086" s="95" t="s">
        <v>3978</v>
      </c>
      <c r="C2086" s="95" t="s">
        <v>46</v>
      </c>
      <c r="D2086" s="95" t="s">
        <v>301</v>
      </c>
      <c r="E2086" s="95" t="s">
        <v>4827</v>
      </c>
    </row>
    <row r="2087" spans="1:5" x14ac:dyDescent="0.25">
      <c r="A2087" s="95" t="s">
        <v>3979</v>
      </c>
      <c r="B2087" s="95" t="s">
        <v>3980</v>
      </c>
      <c r="C2087" s="95" t="s">
        <v>46</v>
      </c>
      <c r="D2087" s="95" t="s">
        <v>301</v>
      </c>
      <c r="E2087" s="95" t="s">
        <v>4827</v>
      </c>
    </row>
    <row r="2088" spans="1:5" x14ac:dyDescent="0.25">
      <c r="A2088" s="95" t="s">
        <v>3981</v>
      </c>
      <c r="B2088" s="95" t="s">
        <v>3982</v>
      </c>
      <c r="C2088" s="95" t="s">
        <v>46</v>
      </c>
      <c r="D2088" s="95" t="s">
        <v>301</v>
      </c>
      <c r="E2088" s="95" t="s">
        <v>4827</v>
      </c>
    </row>
    <row r="2089" spans="1:5" x14ac:dyDescent="0.25">
      <c r="A2089" s="95" t="s">
        <v>3983</v>
      </c>
      <c r="B2089" s="95" t="s">
        <v>3984</v>
      </c>
      <c r="C2089" s="95" t="s">
        <v>46</v>
      </c>
      <c r="D2089" s="95" t="s">
        <v>301</v>
      </c>
      <c r="E2089" s="95" t="s">
        <v>4827</v>
      </c>
    </row>
    <row r="2090" spans="1:5" x14ac:dyDescent="0.25">
      <c r="A2090" s="95" t="s">
        <v>3985</v>
      </c>
      <c r="B2090" s="95" t="s">
        <v>3986</v>
      </c>
      <c r="C2090" s="95" t="s">
        <v>90</v>
      </c>
      <c r="D2090" s="95" t="s">
        <v>301</v>
      </c>
      <c r="E2090" s="95" t="s">
        <v>4827</v>
      </c>
    </row>
    <row r="2091" spans="1:5" x14ac:dyDescent="0.25">
      <c r="A2091" s="95" t="s">
        <v>3987</v>
      </c>
      <c r="B2091" s="95" t="s">
        <v>3986</v>
      </c>
      <c r="C2091" s="95" t="s">
        <v>37</v>
      </c>
      <c r="D2091" s="95"/>
      <c r="E2091" s="95" t="s">
        <v>4827</v>
      </c>
    </row>
    <row r="2092" spans="1:5" x14ac:dyDescent="0.25">
      <c r="A2092" s="95" t="s">
        <v>198</v>
      </c>
      <c r="B2092" s="95" t="s">
        <v>199</v>
      </c>
      <c r="C2092" s="95" t="s">
        <v>37</v>
      </c>
      <c r="D2092" s="95" t="s">
        <v>301</v>
      </c>
      <c r="E2092" s="95"/>
    </row>
    <row r="2093" spans="1:5" x14ac:dyDescent="0.25">
      <c r="A2093" s="95" t="s">
        <v>201</v>
      </c>
      <c r="B2093" s="95" t="s">
        <v>202</v>
      </c>
      <c r="C2093" s="95" t="s">
        <v>37</v>
      </c>
      <c r="D2093" s="95" t="s">
        <v>301</v>
      </c>
      <c r="E2093" s="95"/>
    </row>
    <row r="2094" spans="1:5" x14ac:dyDescent="0.25">
      <c r="A2094" s="95" t="s">
        <v>3988</v>
      </c>
      <c r="B2094" s="95" t="s">
        <v>202</v>
      </c>
      <c r="C2094" s="95" t="s">
        <v>3989</v>
      </c>
      <c r="D2094" s="95" t="s">
        <v>301</v>
      </c>
      <c r="E2094" s="95"/>
    </row>
    <row r="2095" spans="1:5" x14ac:dyDescent="0.25">
      <c r="A2095" s="95" t="s">
        <v>3990</v>
      </c>
      <c r="B2095" s="95" t="s">
        <v>3991</v>
      </c>
      <c r="C2095" s="95" t="s">
        <v>3989</v>
      </c>
      <c r="D2095" s="95" t="s">
        <v>301</v>
      </c>
      <c r="E2095" s="95"/>
    </row>
    <row r="2096" spans="1:5" x14ac:dyDescent="0.25">
      <c r="A2096" s="95" t="s">
        <v>3992</v>
      </c>
      <c r="B2096" s="95" t="s">
        <v>3993</v>
      </c>
      <c r="C2096" s="95" t="s">
        <v>37</v>
      </c>
      <c r="D2096" s="95" t="s">
        <v>301</v>
      </c>
      <c r="E2096" s="95"/>
    </row>
    <row r="2097" spans="1:5" x14ac:dyDescent="0.25">
      <c r="A2097" s="95" t="s">
        <v>3994</v>
      </c>
      <c r="B2097" s="95" t="s">
        <v>3995</v>
      </c>
      <c r="C2097" s="95" t="s">
        <v>90</v>
      </c>
      <c r="D2097" s="95" t="s">
        <v>301</v>
      </c>
      <c r="E2097" s="95"/>
    </row>
    <row r="2098" spans="1:5" x14ac:dyDescent="0.25">
      <c r="A2098" s="95" t="s">
        <v>3996</v>
      </c>
      <c r="B2098" s="95" t="s">
        <v>3997</v>
      </c>
      <c r="C2098" s="95" t="s">
        <v>37</v>
      </c>
      <c r="D2098" s="95" t="s">
        <v>301</v>
      </c>
      <c r="E2098" s="95"/>
    </row>
    <row r="2099" spans="1:5" x14ac:dyDescent="0.25">
      <c r="A2099" s="95" t="s">
        <v>3998</v>
      </c>
      <c r="B2099" s="95" t="s">
        <v>3999</v>
      </c>
      <c r="C2099" s="95" t="s">
        <v>37</v>
      </c>
      <c r="D2099" s="95" t="s">
        <v>301</v>
      </c>
      <c r="E2099" s="95"/>
    </row>
    <row r="2100" spans="1:5" x14ac:dyDescent="0.25">
      <c r="A2100" s="95" t="s">
        <v>4000</v>
      </c>
      <c r="B2100" s="95" t="s">
        <v>4001</v>
      </c>
      <c r="C2100" s="95" t="s">
        <v>3989</v>
      </c>
      <c r="D2100" s="95" t="s">
        <v>301</v>
      </c>
      <c r="E2100" s="95"/>
    </row>
    <row r="2101" spans="1:5" x14ac:dyDescent="0.25">
      <c r="A2101" s="95" t="s">
        <v>4002</v>
      </c>
      <c r="B2101" s="95" t="s">
        <v>202</v>
      </c>
      <c r="C2101" s="95" t="s">
        <v>90</v>
      </c>
      <c r="D2101" s="95" t="s">
        <v>301</v>
      </c>
      <c r="E2101" s="95"/>
    </row>
    <row r="2102" spans="1:5" x14ac:dyDescent="0.25">
      <c r="A2102" s="95" t="s">
        <v>4003</v>
      </c>
      <c r="B2102" s="95" t="s">
        <v>4004</v>
      </c>
      <c r="C2102" s="95" t="s">
        <v>1512</v>
      </c>
      <c r="D2102" s="95" t="s">
        <v>301</v>
      </c>
      <c r="E2102" s="95"/>
    </row>
    <row r="2103" spans="1:5" x14ac:dyDescent="0.25">
      <c r="A2103" s="95" t="s">
        <v>4005</v>
      </c>
      <c r="B2103" s="95" t="s">
        <v>4006</v>
      </c>
      <c r="C2103" s="95" t="s">
        <v>1512</v>
      </c>
      <c r="D2103" s="95" t="s">
        <v>301</v>
      </c>
      <c r="E2103" s="95"/>
    </row>
    <row r="2104" spans="1:5" x14ac:dyDescent="0.25">
      <c r="A2104" s="95" t="s">
        <v>4007</v>
      </c>
      <c r="B2104" s="95" t="s">
        <v>199</v>
      </c>
      <c r="C2104" s="95" t="s">
        <v>90</v>
      </c>
      <c r="D2104" s="95" t="s">
        <v>301</v>
      </c>
      <c r="E2104" s="95"/>
    </row>
    <row r="2105" spans="1:5" x14ac:dyDescent="0.25">
      <c r="A2105" s="95" t="s">
        <v>4008</v>
      </c>
      <c r="B2105" s="95" t="s">
        <v>4009</v>
      </c>
      <c r="C2105" s="95" t="s">
        <v>90</v>
      </c>
      <c r="D2105" s="95" t="s">
        <v>301</v>
      </c>
      <c r="E2105" s="95"/>
    </row>
    <row r="2106" spans="1:5" x14ac:dyDescent="0.25">
      <c r="A2106" s="95" t="s">
        <v>4010</v>
      </c>
      <c r="B2106" s="95" t="s">
        <v>4009</v>
      </c>
      <c r="C2106" s="95" t="s">
        <v>37</v>
      </c>
      <c r="D2106" s="95"/>
      <c r="E2106" s="95"/>
    </row>
    <row r="2107" spans="1:5" x14ac:dyDescent="0.25">
      <c r="A2107" s="95" t="s">
        <v>204</v>
      </c>
      <c r="B2107" s="95" t="s">
        <v>205</v>
      </c>
      <c r="C2107" s="95" t="s">
        <v>37</v>
      </c>
      <c r="D2107" s="95" t="s">
        <v>301</v>
      </c>
      <c r="E2107" s="95"/>
    </row>
    <row r="2108" spans="1:5" x14ac:dyDescent="0.25">
      <c r="A2108" s="95" t="s">
        <v>4011</v>
      </c>
      <c r="B2108" s="95" t="s">
        <v>4012</v>
      </c>
      <c r="C2108" s="95" t="s">
        <v>90</v>
      </c>
      <c r="D2108" s="95" t="s">
        <v>301</v>
      </c>
      <c r="E2108" s="95"/>
    </row>
    <row r="2109" spans="1:5" x14ac:dyDescent="0.25">
      <c r="A2109" s="95" t="s">
        <v>4013</v>
      </c>
      <c r="B2109" s="95" t="s">
        <v>4012</v>
      </c>
      <c r="C2109" s="95" t="s">
        <v>37</v>
      </c>
      <c r="D2109" s="95" t="s">
        <v>301</v>
      </c>
      <c r="E2109" s="95"/>
    </row>
    <row r="2110" spans="1:5" x14ac:dyDescent="0.25">
      <c r="A2110" s="95" t="s">
        <v>4014</v>
      </c>
      <c r="B2110" s="95" t="s">
        <v>4015</v>
      </c>
      <c r="C2110" s="95" t="s">
        <v>90</v>
      </c>
      <c r="D2110" s="95" t="s">
        <v>301</v>
      </c>
      <c r="E2110" s="95"/>
    </row>
    <row r="2111" spans="1:5" x14ac:dyDescent="0.25">
      <c r="A2111" s="95" t="s">
        <v>207</v>
      </c>
      <c r="B2111" s="95" t="s">
        <v>208</v>
      </c>
      <c r="C2111" s="95" t="s">
        <v>90</v>
      </c>
      <c r="D2111" s="95" t="s">
        <v>301</v>
      </c>
      <c r="E2111" s="95"/>
    </row>
    <row r="2112" spans="1:5" x14ac:dyDescent="0.25">
      <c r="A2112" s="95" t="s">
        <v>210</v>
      </c>
      <c r="B2112" s="95" t="s">
        <v>211</v>
      </c>
      <c r="C2112" s="95" t="s">
        <v>90</v>
      </c>
      <c r="D2112" s="95" t="s">
        <v>301</v>
      </c>
      <c r="E2112" s="95"/>
    </row>
    <row r="2113" spans="1:5" x14ac:dyDescent="0.25">
      <c r="A2113" s="95" t="s">
        <v>213</v>
      </c>
      <c r="B2113" s="95" t="s">
        <v>214</v>
      </c>
      <c r="C2113" s="95" t="s">
        <v>37</v>
      </c>
      <c r="D2113" s="95" t="s">
        <v>301</v>
      </c>
      <c r="E2113" s="95"/>
    </row>
    <row r="2114" spans="1:5" x14ac:dyDescent="0.25">
      <c r="A2114" s="95" t="s">
        <v>4016</v>
      </c>
      <c r="B2114" s="95" t="s">
        <v>214</v>
      </c>
      <c r="C2114" s="95" t="s">
        <v>90</v>
      </c>
      <c r="D2114" s="95" t="s">
        <v>301</v>
      </c>
      <c r="E2114" s="95"/>
    </row>
    <row r="2115" spans="1:5" x14ac:dyDescent="0.25">
      <c r="A2115" s="95" t="s">
        <v>4017</v>
      </c>
      <c r="B2115" s="95" t="s">
        <v>4018</v>
      </c>
      <c r="C2115" s="95" t="s">
        <v>90</v>
      </c>
      <c r="D2115" s="95" t="s">
        <v>301</v>
      </c>
      <c r="E2115" s="95"/>
    </row>
    <row r="2116" spans="1:5" x14ac:dyDescent="0.25">
      <c r="A2116" s="95" t="s">
        <v>4019</v>
      </c>
      <c r="B2116" s="95" t="s">
        <v>4020</v>
      </c>
      <c r="C2116" s="95" t="s">
        <v>37</v>
      </c>
      <c r="D2116" s="95" t="s">
        <v>301</v>
      </c>
      <c r="E2116" s="95"/>
    </row>
    <row r="2117" spans="1:5" x14ac:dyDescent="0.25">
      <c r="A2117" s="95" t="s">
        <v>4021</v>
      </c>
      <c r="B2117" s="95" t="s">
        <v>4022</v>
      </c>
      <c r="C2117" s="95" t="s">
        <v>60</v>
      </c>
      <c r="D2117" s="95" t="s">
        <v>302</v>
      </c>
      <c r="E2117" s="95"/>
    </row>
    <row r="2118" spans="1:5" x14ac:dyDescent="0.25">
      <c r="A2118" s="95" t="s">
        <v>4023</v>
      </c>
      <c r="B2118" s="95" t="s">
        <v>4018</v>
      </c>
      <c r="C2118" s="95" t="s">
        <v>37</v>
      </c>
      <c r="D2118" s="95" t="s">
        <v>301</v>
      </c>
      <c r="E2118" s="95"/>
    </row>
    <row r="2119" spans="1:5" x14ac:dyDescent="0.25">
      <c r="A2119" s="95" t="s">
        <v>4024</v>
      </c>
      <c r="B2119" s="95" t="s">
        <v>4025</v>
      </c>
      <c r="C2119" s="95" t="s">
        <v>37</v>
      </c>
      <c r="D2119" s="95" t="s">
        <v>301</v>
      </c>
      <c r="E2119" s="95"/>
    </row>
    <row r="2120" spans="1:5" x14ac:dyDescent="0.25">
      <c r="A2120" s="95" t="s">
        <v>4026</v>
      </c>
      <c r="B2120" s="95" t="s">
        <v>4027</v>
      </c>
      <c r="C2120" s="95" t="s">
        <v>90</v>
      </c>
      <c r="D2120" s="95" t="s">
        <v>301</v>
      </c>
      <c r="E2120" s="95"/>
    </row>
    <row r="2121" spans="1:5" x14ac:dyDescent="0.25">
      <c r="A2121" s="95" t="s">
        <v>4028</v>
      </c>
      <c r="B2121" s="95" t="s">
        <v>4029</v>
      </c>
      <c r="C2121" s="95" t="s">
        <v>90</v>
      </c>
      <c r="D2121" s="95" t="s">
        <v>301</v>
      </c>
      <c r="E2121" s="95"/>
    </row>
    <row r="2122" spans="1:5" x14ac:dyDescent="0.25">
      <c r="A2122" s="95" t="s">
        <v>4030</v>
      </c>
      <c r="B2122" s="95" t="s">
        <v>4029</v>
      </c>
      <c r="C2122" s="95" t="s">
        <v>37</v>
      </c>
      <c r="D2122" s="95"/>
      <c r="E2122" s="95"/>
    </row>
    <row r="2123" spans="1:5" x14ac:dyDescent="0.25">
      <c r="A2123" s="95" t="s">
        <v>216</v>
      </c>
      <c r="B2123" s="95" t="s">
        <v>217</v>
      </c>
      <c r="C2123" s="95" t="s">
        <v>37</v>
      </c>
      <c r="D2123" s="95" t="s">
        <v>301</v>
      </c>
      <c r="E2123" s="95"/>
    </row>
    <row r="2124" spans="1:5" x14ac:dyDescent="0.25">
      <c r="A2124" s="95" t="s">
        <v>4031</v>
      </c>
      <c r="B2124" s="95" t="s">
        <v>4032</v>
      </c>
      <c r="C2124" s="95" t="s">
        <v>825</v>
      </c>
      <c r="D2124" s="95" t="s">
        <v>301</v>
      </c>
      <c r="E2124" s="95"/>
    </row>
    <row r="2125" spans="1:5" x14ac:dyDescent="0.25">
      <c r="A2125" s="95" t="s">
        <v>219</v>
      </c>
      <c r="B2125" s="95" t="s">
        <v>220</v>
      </c>
      <c r="C2125" s="95" t="s">
        <v>221</v>
      </c>
      <c r="D2125" s="95" t="s">
        <v>301</v>
      </c>
      <c r="E2125" s="95"/>
    </row>
    <row r="2126" spans="1:5" x14ac:dyDescent="0.25">
      <c r="A2126" s="95" t="s">
        <v>4033</v>
      </c>
      <c r="B2126" s="95" t="s">
        <v>4034</v>
      </c>
      <c r="C2126" s="95" t="s">
        <v>46</v>
      </c>
      <c r="D2126" s="95" t="s">
        <v>302</v>
      </c>
      <c r="E2126" s="95"/>
    </row>
    <row r="2127" spans="1:5" x14ac:dyDescent="0.25">
      <c r="A2127" s="95" t="s">
        <v>4035</v>
      </c>
      <c r="B2127" s="95" t="s">
        <v>4036</v>
      </c>
      <c r="C2127" s="95" t="s">
        <v>46</v>
      </c>
      <c r="D2127" s="95" t="s">
        <v>302</v>
      </c>
      <c r="E2127" s="95"/>
    </row>
    <row r="2128" spans="1:5" x14ac:dyDescent="0.25">
      <c r="A2128" s="95" t="s">
        <v>4037</v>
      </c>
      <c r="B2128" s="95" t="s">
        <v>4038</v>
      </c>
      <c r="C2128" s="95" t="s">
        <v>46</v>
      </c>
      <c r="D2128" s="95" t="s">
        <v>302</v>
      </c>
      <c r="E2128" s="95"/>
    </row>
    <row r="2129" spans="1:5" x14ac:dyDescent="0.25">
      <c r="A2129" s="95" t="s">
        <v>4039</v>
      </c>
      <c r="B2129" s="95" t="s">
        <v>4040</v>
      </c>
      <c r="C2129" s="95" t="s">
        <v>46</v>
      </c>
      <c r="D2129" s="95" t="s">
        <v>302</v>
      </c>
      <c r="E2129" s="95"/>
    </row>
    <row r="2130" spans="1:5" x14ac:dyDescent="0.25">
      <c r="A2130" s="95" t="s">
        <v>4041</v>
      </c>
      <c r="B2130" s="95" t="s">
        <v>4042</v>
      </c>
      <c r="C2130" s="95" t="s">
        <v>46</v>
      </c>
      <c r="D2130" s="95" t="s">
        <v>302</v>
      </c>
      <c r="E2130" s="95"/>
    </row>
    <row r="2131" spans="1:5" x14ac:dyDescent="0.25">
      <c r="A2131" s="95" t="s">
        <v>4043</v>
      </c>
      <c r="B2131" s="95" t="s">
        <v>4044</v>
      </c>
      <c r="C2131" s="95" t="s">
        <v>46</v>
      </c>
      <c r="D2131" s="95" t="s">
        <v>301</v>
      </c>
      <c r="E2131" s="95"/>
    </row>
    <row r="2132" spans="1:5" x14ac:dyDescent="0.25">
      <c r="A2132" s="95" t="s">
        <v>4045</v>
      </c>
      <c r="B2132" s="95" t="s">
        <v>4046</v>
      </c>
      <c r="C2132" s="95" t="s">
        <v>46</v>
      </c>
      <c r="D2132" s="95" t="s">
        <v>302</v>
      </c>
      <c r="E2132" s="95"/>
    </row>
    <row r="2133" spans="1:5" x14ac:dyDescent="0.25">
      <c r="A2133" s="95" t="s">
        <v>4047</v>
      </c>
      <c r="B2133" s="95" t="s">
        <v>4048</v>
      </c>
      <c r="C2133" s="95" t="s">
        <v>46</v>
      </c>
      <c r="D2133" s="95" t="s">
        <v>302</v>
      </c>
      <c r="E2133" s="95"/>
    </row>
    <row r="2134" spans="1:5" x14ac:dyDescent="0.25">
      <c r="A2134" s="95" t="s">
        <v>4049</v>
      </c>
      <c r="B2134" s="95" t="s">
        <v>4050</v>
      </c>
      <c r="C2134" s="95" t="s">
        <v>37</v>
      </c>
      <c r="D2134" s="95" t="s">
        <v>301</v>
      </c>
      <c r="E2134" s="95"/>
    </row>
    <row r="2135" spans="1:5" x14ac:dyDescent="0.25">
      <c r="A2135" s="95" t="s">
        <v>4051</v>
      </c>
      <c r="B2135" s="95" t="s">
        <v>220</v>
      </c>
      <c r="C2135" s="95" t="s">
        <v>90</v>
      </c>
      <c r="D2135" s="95" t="s">
        <v>301</v>
      </c>
      <c r="E2135" s="95"/>
    </row>
    <row r="2136" spans="1:5" x14ac:dyDescent="0.25">
      <c r="A2136" s="95" t="s">
        <v>4052</v>
      </c>
      <c r="B2136" s="95" t="s">
        <v>4053</v>
      </c>
      <c r="C2136" s="95" t="s">
        <v>37</v>
      </c>
      <c r="D2136" s="95" t="s">
        <v>301</v>
      </c>
      <c r="E2136" s="95"/>
    </row>
    <row r="2137" spans="1:5" x14ac:dyDescent="0.25">
      <c r="A2137" s="95" t="s">
        <v>4054</v>
      </c>
      <c r="B2137" s="95" t="s">
        <v>4055</v>
      </c>
      <c r="C2137" s="95" t="s">
        <v>94</v>
      </c>
      <c r="D2137" s="95" t="s">
        <v>301</v>
      </c>
      <c r="E2137" s="95"/>
    </row>
    <row r="2138" spans="1:5" x14ac:dyDescent="0.25">
      <c r="A2138" s="95" t="s">
        <v>4056</v>
      </c>
      <c r="B2138" s="95" t="s">
        <v>4055</v>
      </c>
      <c r="C2138" s="95" t="s">
        <v>37</v>
      </c>
      <c r="D2138" s="95" t="s">
        <v>301</v>
      </c>
      <c r="E2138" s="95"/>
    </row>
    <row r="2139" spans="1:5" x14ac:dyDescent="0.25">
      <c r="A2139" s="95" t="s">
        <v>4057</v>
      </c>
      <c r="B2139" s="95" t="s">
        <v>4058</v>
      </c>
      <c r="C2139" s="95" t="s">
        <v>37</v>
      </c>
      <c r="D2139" s="95" t="s">
        <v>301</v>
      </c>
      <c r="E2139" s="95"/>
    </row>
    <row r="2140" spans="1:5" x14ac:dyDescent="0.25">
      <c r="A2140" s="95" t="s">
        <v>4059</v>
      </c>
      <c r="B2140" s="95" t="s">
        <v>4060</v>
      </c>
      <c r="C2140" s="95" t="s">
        <v>37</v>
      </c>
      <c r="D2140" s="95" t="s">
        <v>301</v>
      </c>
      <c r="E2140" s="95"/>
    </row>
    <row r="2141" spans="1:5" x14ac:dyDescent="0.25">
      <c r="A2141" s="95" t="s">
        <v>4061</v>
      </c>
      <c r="B2141" s="95" t="s">
        <v>4062</v>
      </c>
      <c r="C2141" s="95" t="s">
        <v>37</v>
      </c>
      <c r="D2141" s="95" t="s">
        <v>301</v>
      </c>
      <c r="E2141" s="95"/>
    </row>
    <row r="2142" spans="1:5" x14ac:dyDescent="0.25">
      <c r="A2142" s="95" t="s">
        <v>223</v>
      </c>
      <c r="B2142" s="95" t="s">
        <v>224</v>
      </c>
      <c r="C2142" s="95" t="s">
        <v>90</v>
      </c>
      <c r="D2142" s="95" t="s">
        <v>301</v>
      </c>
      <c r="E2142" s="95"/>
    </row>
    <row r="2143" spans="1:5" x14ac:dyDescent="0.25">
      <c r="A2143" s="95" t="s">
        <v>4063</v>
      </c>
      <c r="B2143" s="95" t="s">
        <v>4064</v>
      </c>
      <c r="C2143" s="95" t="s">
        <v>37</v>
      </c>
      <c r="D2143" s="95" t="s">
        <v>301</v>
      </c>
      <c r="E2143" s="95"/>
    </row>
    <row r="2144" spans="1:5" x14ac:dyDescent="0.25">
      <c r="A2144" s="95" t="s">
        <v>4065</v>
      </c>
      <c r="B2144" s="95" t="s">
        <v>4066</v>
      </c>
      <c r="C2144" s="95" t="s">
        <v>94</v>
      </c>
      <c r="D2144" s="95" t="s">
        <v>301</v>
      </c>
      <c r="E2144" s="95"/>
    </row>
    <row r="2145" spans="1:5" x14ac:dyDescent="0.25">
      <c r="A2145" s="95" t="s">
        <v>4067</v>
      </c>
      <c r="B2145" s="95" t="s">
        <v>4042</v>
      </c>
      <c r="C2145" s="95" t="s">
        <v>90</v>
      </c>
      <c r="D2145" s="95" t="s">
        <v>302</v>
      </c>
      <c r="E2145" s="95"/>
    </row>
    <row r="2146" spans="1:5" x14ac:dyDescent="0.25">
      <c r="A2146" s="95" t="s">
        <v>4068</v>
      </c>
      <c r="B2146" s="95" t="s">
        <v>4069</v>
      </c>
      <c r="C2146" s="95" t="s">
        <v>90</v>
      </c>
      <c r="D2146" s="95" t="s">
        <v>302</v>
      </c>
      <c r="E2146" s="95"/>
    </row>
    <row r="2147" spans="1:5" x14ac:dyDescent="0.25">
      <c r="A2147" s="95" t="s">
        <v>4070</v>
      </c>
      <c r="B2147" s="95" t="s">
        <v>4069</v>
      </c>
      <c r="C2147" s="95" t="s">
        <v>37</v>
      </c>
      <c r="D2147" s="95"/>
      <c r="E2147" s="95"/>
    </row>
    <row r="2148" spans="1:5" x14ac:dyDescent="0.25">
      <c r="A2148" s="95" t="s">
        <v>4071</v>
      </c>
      <c r="B2148" s="95" t="s">
        <v>227</v>
      </c>
      <c r="C2148" s="95" t="s">
        <v>3989</v>
      </c>
      <c r="D2148" s="95" t="s">
        <v>301</v>
      </c>
      <c r="E2148" s="95"/>
    </row>
    <row r="2149" spans="1:5" x14ac:dyDescent="0.25">
      <c r="A2149" s="95" t="s">
        <v>226</v>
      </c>
      <c r="B2149" s="95" t="s">
        <v>227</v>
      </c>
      <c r="C2149" s="95" t="s">
        <v>37</v>
      </c>
      <c r="D2149" s="95" t="s">
        <v>301</v>
      </c>
      <c r="E2149" s="95"/>
    </row>
    <row r="2150" spans="1:5" x14ac:dyDescent="0.25">
      <c r="A2150" s="95" t="s">
        <v>229</v>
      </c>
      <c r="B2150" s="95" t="s">
        <v>230</v>
      </c>
      <c r="C2150" s="95" t="s">
        <v>37</v>
      </c>
      <c r="D2150" s="95" t="s">
        <v>301</v>
      </c>
      <c r="E2150" s="95"/>
    </row>
    <row r="2151" spans="1:5" x14ac:dyDescent="0.25">
      <c r="A2151" s="95" t="s">
        <v>4072</v>
      </c>
      <c r="B2151" s="95" t="s">
        <v>4073</v>
      </c>
      <c r="C2151" s="95" t="s">
        <v>1512</v>
      </c>
      <c r="D2151" s="95" t="s">
        <v>301</v>
      </c>
      <c r="E2151" s="95"/>
    </row>
    <row r="2152" spans="1:5" x14ac:dyDescent="0.25">
      <c r="A2152" s="95" t="s">
        <v>4074</v>
      </c>
      <c r="B2152" s="95" t="s">
        <v>4075</v>
      </c>
      <c r="C2152" s="95" t="s">
        <v>1512</v>
      </c>
      <c r="D2152" s="95" t="s">
        <v>301</v>
      </c>
      <c r="E2152" s="95"/>
    </row>
    <row r="2153" spans="1:5" x14ac:dyDescent="0.25">
      <c r="A2153" s="95" t="s">
        <v>4076</v>
      </c>
      <c r="B2153" s="95" t="s">
        <v>4077</v>
      </c>
      <c r="C2153" s="95" t="s">
        <v>1512</v>
      </c>
      <c r="D2153" s="95" t="s">
        <v>301</v>
      </c>
      <c r="E2153" s="95"/>
    </row>
    <row r="2154" spans="1:5" x14ac:dyDescent="0.25">
      <c r="A2154" s="95" t="s">
        <v>4078</v>
      </c>
      <c r="B2154" s="95" t="s">
        <v>4079</v>
      </c>
      <c r="C2154" s="95" t="s">
        <v>1512</v>
      </c>
      <c r="D2154" s="95" t="s">
        <v>301</v>
      </c>
      <c r="E2154" s="95"/>
    </row>
    <row r="2155" spans="1:5" x14ac:dyDescent="0.25">
      <c r="A2155" s="95" t="s">
        <v>4080</v>
      </c>
      <c r="B2155" s="95" t="s">
        <v>4081</v>
      </c>
      <c r="C2155" s="95" t="s">
        <v>42</v>
      </c>
      <c r="D2155" s="95" t="s">
        <v>301</v>
      </c>
      <c r="E2155" s="95"/>
    </row>
    <row r="2156" spans="1:5" x14ac:dyDescent="0.25">
      <c r="A2156" s="95" t="s">
        <v>4082</v>
      </c>
      <c r="B2156" s="95" t="s">
        <v>4083</v>
      </c>
      <c r="C2156" s="95" t="s">
        <v>1512</v>
      </c>
      <c r="D2156" s="95" t="s">
        <v>301</v>
      </c>
      <c r="E2156" s="95"/>
    </row>
    <row r="2157" spans="1:5" x14ac:dyDescent="0.25">
      <c r="A2157" s="95" t="s">
        <v>4084</v>
      </c>
      <c r="B2157" s="95" t="s">
        <v>4085</v>
      </c>
      <c r="C2157" s="95" t="s">
        <v>1512</v>
      </c>
      <c r="D2157" s="95" t="s">
        <v>301</v>
      </c>
      <c r="E2157" s="95"/>
    </row>
    <row r="2158" spans="1:5" x14ac:dyDescent="0.25">
      <c r="A2158" s="95" t="s">
        <v>4086</v>
      </c>
      <c r="B2158" s="95" t="s">
        <v>4087</v>
      </c>
      <c r="C2158" s="95" t="s">
        <v>159</v>
      </c>
      <c r="D2158" s="95" t="s">
        <v>301</v>
      </c>
      <c r="E2158" s="95"/>
    </row>
    <row r="2159" spans="1:5" x14ac:dyDescent="0.25">
      <c r="A2159" s="95" t="s">
        <v>4088</v>
      </c>
      <c r="B2159" s="95" t="s">
        <v>4089</v>
      </c>
      <c r="C2159" s="95" t="s">
        <v>46</v>
      </c>
      <c r="D2159" s="95" t="s">
        <v>301</v>
      </c>
      <c r="E2159" s="95"/>
    </row>
    <row r="2160" spans="1:5" x14ac:dyDescent="0.25">
      <c r="A2160" s="95" t="s">
        <v>4090</v>
      </c>
      <c r="B2160" s="95" t="s">
        <v>4091</v>
      </c>
      <c r="C2160" s="95" t="s">
        <v>46</v>
      </c>
      <c r="D2160" s="95" t="s">
        <v>301</v>
      </c>
      <c r="E2160" s="95"/>
    </row>
    <row r="2161" spans="1:5" x14ac:dyDescent="0.25">
      <c r="A2161" s="95" t="s">
        <v>4092</v>
      </c>
      <c r="B2161" s="95" t="s">
        <v>4093</v>
      </c>
      <c r="C2161" s="95" t="s">
        <v>94</v>
      </c>
      <c r="D2161" s="95" t="s">
        <v>301</v>
      </c>
      <c r="E2161" s="95"/>
    </row>
    <row r="2162" spans="1:5" x14ac:dyDescent="0.25">
      <c r="A2162" s="95" t="s">
        <v>4094</v>
      </c>
      <c r="B2162" s="95" t="s">
        <v>239</v>
      </c>
      <c r="C2162" s="95" t="s">
        <v>221</v>
      </c>
      <c r="D2162" s="95" t="s">
        <v>301</v>
      </c>
      <c r="E2162" s="95"/>
    </row>
    <row r="2163" spans="1:5" x14ac:dyDescent="0.25">
      <c r="A2163" s="95" t="s">
        <v>4095</v>
      </c>
      <c r="B2163" s="95" t="s">
        <v>4096</v>
      </c>
      <c r="C2163" s="95" t="s">
        <v>221</v>
      </c>
      <c r="D2163" s="95" t="s">
        <v>301</v>
      </c>
      <c r="E2163" s="95"/>
    </row>
    <row r="2164" spans="1:5" x14ac:dyDescent="0.25">
      <c r="A2164" s="95" t="s">
        <v>4097</v>
      </c>
      <c r="B2164" s="95" t="s">
        <v>4098</v>
      </c>
      <c r="C2164" s="95" t="s">
        <v>221</v>
      </c>
      <c r="D2164" s="95" t="s">
        <v>301</v>
      </c>
      <c r="E2164" s="95"/>
    </row>
    <row r="2165" spans="1:5" x14ac:dyDescent="0.25">
      <c r="A2165" s="95" t="s">
        <v>4099</v>
      </c>
      <c r="B2165" s="95" t="s">
        <v>4100</v>
      </c>
      <c r="C2165" s="95" t="s">
        <v>173</v>
      </c>
      <c r="D2165" s="95" t="s">
        <v>301</v>
      </c>
      <c r="E2165" s="95"/>
    </row>
    <row r="2166" spans="1:5" x14ac:dyDescent="0.25">
      <c r="A2166" s="95" t="s">
        <v>4101</v>
      </c>
      <c r="B2166" s="95" t="s">
        <v>4102</v>
      </c>
      <c r="C2166" s="95" t="s">
        <v>221</v>
      </c>
      <c r="D2166" s="95" t="s">
        <v>301</v>
      </c>
      <c r="E2166" s="95"/>
    </row>
    <row r="2167" spans="1:5" x14ac:dyDescent="0.25">
      <c r="A2167" s="95" t="s">
        <v>4103</v>
      </c>
      <c r="B2167" s="95" t="s">
        <v>4104</v>
      </c>
      <c r="C2167" s="95" t="s">
        <v>1512</v>
      </c>
      <c r="D2167" s="95" t="s">
        <v>301</v>
      </c>
      <c r="E2167" s="95"/>
    </row>
    <row r="2168" spans="1:5" x14ac:dyDescent="0.25">
      <c r="A2168" s="95" t="s">
        <v>4105</v>
      </c>
      <c r="B2168" s="95" t="s">
        <v>4106</v>
      </c>
      <c r="C2168" s="95" t="s">
        <v>1512</v>
      </c>
      <c r="D2168" s="95" t="s">
        <v>301</v>
      </c>
      <c r="E2168" s="95"/>
    </row>
    <row r="2169" spans="1:5" x14ac:dyDescent="0.25">
      <c r="A2169" s="95" t="s">
        <v>4107</v>
      </c>
      <c r="B2169" s="95" t="s">
        <v>4108</v>
      </c>
      <c r="C2169" s="95" t="s">
        <v>221</v>
      </c>
      <c r="D2169" s="95" t="s">
        <v>301</v>
      </c>
      <c r="E2169" s="95"/>
    </row>
    <row r="2170" spans="1:5" x14ac:dyDescent="0.25">
      <c r="A2170" s="95" t="s">
        <v>232</v>
      </c>
      <c r="B2170" s="95" t="s">
        <v>233</v>
      </c>
      <c r="C2170" s="95" t="s">
        <v>90</v>
      </c>
      <c r="D2170" s="95" t="s">
        <v>301</v>
      </c>
      <c r="E2170" s="95"/>
    </row>
    <row r="2171" spans="1:5" x14ac:dyDescent="0.25">
      <c r="A2171" s="95" t="s">
        <v>4109</v>
      </c>
      <c r="B2171" s="95" t="s">
        <v>4110</v>
      </c>
      <c r="C2171" s="95" t="s">
        <v>1512</v>
      </c>
      <c r="D2171" s="95" t="s">
        <v>301</v>
      </c>
      <c r="E2171" s="95"/>
    </row>
    <row r="2172" spans="1:5" x14ac:dyDescent="0.25">
      <c r="A2172" s="95" t="s">
        <v>235</v>
      </c>
      <c r="B2172" s="95" t="s">
        <v>236</v>
      </c>
      <c r="C2172" s="95" t="s">
        <v>90</v>
      </c>
      <c r="D2172" s="95" t="s">
        <v>301</v>
      </c>
      <c r="E2172" s="95"/>
    </row>
    <row r="2173" spans="1:5" x14ac:dyDescent="0.25">
      <c r="A2173" s="95" t="s">
        <v>4111</v>
      </c>
      <c r="B2173" s="95" t="s">
        <v>236</v>
      </c>
      <c r="C2173" s="95" t="s">
        <v>90</v>
      </c>
      <c r="D2173" s="95" t="s">
        <v>301</v>
      </c>
      <c r="E2173" s="95"/>
    </row>
    <row r="2174" spans="1:5" x14ac:dyDescent="0.25">
      <c r="A2174" s="95" t="s">
        <v>4112</v>
      </c>
      <c r="B2174" s="95" t="s">
        <v>236</v>
      </c>
      <c r="C2174" s="95" t="s">
        <v>90</v>
      </c>
      <c r="D2174" s="95" t="s">
        <v>301</v>
      </c>
      <c r="E2174" s="95"/>
    </row>
    <row r="2175" spans="1:5" x14ac:dyDescent="0.25">
      <c r="A2175" s="95" t="s">
        <v>4113</v>
      </c>
      <c r="B2175" s="95" t="s">
        <v>236</v>
      </c>
      <c r="C2175" s="95" t="s">
        <v>90</v>
      </c>
      <c r="D2175" s="95" t="s">
        <v>301</v>
      </c>
      <c r="E2175" s="95"/>
    </row>
    <row r="2176" spans="1:5" x14ac:dyDescent="0.25">
      <c r="A2176" s="95" t="s">
        <v>4114</v>
      </c>
      <c r="B2176" s="95" t="s">
        <v>4115</v>
      </c>
      <c r="C2176" s="95" t="s">
        <v>53</v>
      </c>
      <c r="D2176" s="95" t="s">
        <v>301</v>
      </c>
      <c r="E2176" s="95"/>
    </row>
    <row r="2177" spans="1:5" x14ac:dyDescent="0.25">
      <c r="A2177" s="95" t="s">
        <v>4116</v>
      </c>
      <c r="B2177" s="95" t="s">
        <v>4117</v>
      </c>
      <c r="C2177" s="95" t="s">
        <v>42</v>
      </c>
      <c r="D2177" s="95" t="s">
        <v>301</v>
      </c>
      <c r="E2177" s="95"/>
    </row>
    <row r="2178" spans="1:5" x14ac:dyDescent="0.25">
      <c r="A2178" s="95" t="s">
        <v>4118</v>
      </c>
      <c r="B2178" s="95" t="s">
        <v>4119</v>
      </c>
      <c r="C2178" s="95" t="s">
        <v>42</v>
      </c>
      <c r="D2178" s="95" t="s">
        <v>301</v>
      </c>
      <c r="E2178" s="95"/>
    </row>
    <row r="2179" spans="1:5" x14ac:dyDescent="0.25">
      <c r="A2179" s="95" t="s">
        <v>4120</v>
      </c>
      <c r="B2179" s="95" t="s">
        <v>4093</v>
      </c>
      <c r="C2179" s="95" t="s">
        <v>37</v>
      </c>
      <c r="D2179" s="95" t="s">
        <v>301</v>
      </c>
      <c r="E2179" s="95"/>
    </row>
    <row r="2180" spans="1:5" x14ac:dyDescent="0.25">
      <c r="A2180" s="95" t="s">
        <v>238</v>
      </c>
      <c r="B2180" s="95" t="s">
        <v>239</v>
      </c>
      <c r="C2180" s="95" t="s">
        <v>90</v>
      </c>
      <c r="D2180" s="95" t="s">
        <v>301</v>
      </c>
      <c r="E2180" s="95"/>
    </row>
    <row r="2181" spans="1:5" x14ac:dyDescent="0.25">
      <c r="A2181" s="95" t="s">
        <v>4121</v>
      </c>
      <c r="B2181" s="95" t="s">
        <v>4104</v>
      </c>
      <c r="C2181" s="95" t="s">
        <v>37</v>
      </c>
      <c r="D2181" s="95" t="s">
        <v>301</v>
      </c>
      <c r="E2181" s="95"/>
    </row>
    <row r="2182" spans="1:5" x14ac:dyDescent="0.25">
      <c r="A2182" s="95" t="s">
        <v>4122</v>
      </c>
      <c r="B2182" s="95" t="s">
        <v>4123</v>
      </c>
      <c r="C2182" s="95" t="s">
        <v>37</v>
      </c>
      <c r="D2182" s="95" t="s">
        <v>301</v>
      </c>
      <c r="E2182" s="95"/>
    </row>
    <row r="2183" spans="1:5" x14ac:dyDescent="0.25">
      <c r="A2183" s="95" t="s">
        <v>4124</v>
      </c>
      <c r="B2183" s="95" t="s">
        <v>4125</v>
      </c>
      <c r="C2183" s="95" t="s">
        <v>37</v>
      </c>
      <c r="D2183" s="95" t="s">
        <v>301</v>
      </c>
      <c r="E2183" s="95"/>
    </row>
    <row r="2184" spans="1:5" x14ac:dyDescent="0.25">
      <c r="A2184" s="95" t="s">
        <v>4126</v>
      </c>
      <c r="B2184" s="95" t="s">
        <v>4127</v>
      </c>
      <c r="C2184" s="95" t="s">
        <v>46</v>
      </c>
      <c r="D2184" s="95" t="s">
        <v>301</v>
      </c>
      <c r="E2184" s="95"/>
    </row>
    <row r="2185" spans="1:5" x14ac:dyDescent="0.25">
      <c r="A2185" s="95" t="s">
        <v>4128</v>
      </c>
      <c r="B2185" s="95" t="s">
        <v>4129</v>
      </c>
      <c r="C2185" s="95" t="s">
        <v>42</v>
      </c>
      <c r="D2185" s="95" t="s">
        <v>301</v>
      </c>
      <c r="E2185" s="95"/>
    </row>
    <row r="2186" spans="1:5" x14ac:dyDescent="0.25">
      <c r="A2186" s="95" t="s">
        <v>4130</v>
      </c>
      <c r="B2186" s="95" t="s">
        <v>4129</v>
      </c>
      <c r="C2186" s="95" t="s">
        <v>90</v>
      </c>
      <c r="D2186" s="95" t="s">
        <v>301</v>
      </c>
      <c r="E2186" s="95"/>
    </row>
    <row r="2187" spans="1:5" x14ac:dyDescent="0.25">
      <c r="A2187" s="95" t="s">
        <v>4131</v>
      </c>
      <c r="B2187" s="95" t="s">
        <v>4132</v>
      </c>
      <c r="C2187" s="95" t="s">
        <v>90</v>
      </c>
      <c r="D2187" s="95" t="s">
        <v>301</v>
      </c>
      <c r="E2187" s="95"/>
    </row>
    <row r="2188" spans="1:5" x14ac:dyDescent="0.25">
      <c r="A2188" s="95" t="s">
        <v>4133</v>
      </c>
      <c r="B2188" s="95" t="s">
        <v>4134</v>
      </c>
      <c r="C2188" s="95" t="s">
        <v>37</v>
      </c>
      <c r="D2188" s="95" t="s">
        <v>301</v>
      </c>
      <c r="E2188" s="95"/>
    </row>
    <row r="2189" spans="1:5" x14ac:dyDescent="0.25">
      <c r="A2189" s="95" t="s">
        <v>4135</v>
      </c>
      <c r="B2189" s="95" t="s">
        <v>4136</v>
      </c>
      <c r="C2189" s="95" t="s">
        <v>46</v>
      </c>
      <c r="D2189" s="95" t="s">
        <v>301</v>
      </c>
      <c r="E2189" s="95"/>
    </row>
    <row r="2190" spans="1:5" x14ac:dyDescent="0.25">
      <c r="A2190" s="95" t="s">
        <v>4137</v>
      </c>
      <c r="B2190" s="95" t="s">
        <v>4138</v>
      </c>
      <c r="C2190" s="95" t="s">
        <v>42</v>
      </c>
      <c r="D2190" s="95" t="s">
        <v>301</v>
      </c>
      <c r="E2190" s="95"/>
    </row>
    <row r="2191" spans="1:5" x14ac:dyDescent="0.25">
      <c r="A2191" s="95" t="s">
        <v>4139</v>
      </c>
      <c r="B2191" s="95" t="s">
        <v>4140</v>
      </c>
      <c r="C2191" s="95" t="s">
        <v>46</v>
      </c>
      <c r="D2191" s="95" t="s">
        <v>301</v>
      </c>
      <c r="E2191" s="95"/>
    </row>
    <row r="2192" spans="1:5" x14ac:dyDescent="0.25">
      <c r="A2192" s="95" t="s">
        <v>4141</v>
      </c>
      <c r="B2192" s="95" t="s">
        <v>4142</v>
      </c>
      <c r="C2192" s="95" t="s">
        <v>37</v>
      </c>
      <c r="D2192" s="95" t="s">
        <v>301</v>
      </c>
      <c r="E2192" s="95"/>
    </row>
    <row r="2193" spans="1:5" x14ac:dyDescent="0.25">
      <c r="A2193" s="95" t="s">
        <v>4143</v>
      </c>
      <c r="B2193" s="95" t="s">
        <v>4144</v>
      </c>
      <c r="C2193" s="95" t="s">
        <v>46</v>
      </c>
      <c r="D2193" s="95" t="s">
        <v>301</v>
      </c>
      <c r="E2193" s="95"/>
    </row>
    <row r="2194" spans="1:5" x14ac:dyDescent="0.25">
      <c r="A2194" s="95" t="s">
        <v>4145</v>
      </c>
      <c r="B2194" s="95" t="s">
        <v>4144</v>
      </c>
      <c r="C2194" s="95" t="s">
        <v>37</v>
      </c>
      <c r="D2194" s="95" t="s">
        <v>301</v>
      </c>
      <c r="E2194" s="95"/>
    </row>
    <row r="2195" spans="1:5" x14ac:dyDescent="0.25">
      <c r="A2195" s="95" t="s">
        <v>4146</v>
      </c>
      <c r="B2195" s="95" t="s">
        <v>4147</v>
      </c>
      <c r="C2195" s="95" t="s">
        <v>37</v>
      </c>
      <c r="D2195" s="95" t="s">
        <v>301</v>
      </c>
      <c r="E2195" s="95"/>
    </row>
    <row r="2196" spans="1:5" x14ac:dyDescent="0.25">
      <c r="A2196" s="95" t="s">
        <v>4148</v>
      </c>
      <c r="B2196" s="95" t="s">
        <v>4110</v>
      </c>
      <c r="C2196" s="95" t="s">
        <v>46</v>
      </c>
      <c r="D2196" s="95" t="s">
        <v>301</v>
      </c>
      <c r="E2196" s="95"/>
    </row>
    <row r="2197" spans="1:5" x14ac:dyDescent="0.25">
      <c r="A2197" s="95" t="s">
        <v>4149</v>
      </c>
      <c r="B2197" s="95" t="s">
        <v>4150</v>
      </c>
      <c r="C2197" s="95" t="s">
        <v>46</v>
      </c>
      <c r="D2197" s="95" t="s">
        <v>301</v>
      </c>
      <c r="E2197" s="95"/>
    </row>
    <row r="2198" spans="1:5" x14ac:dyDescent="0.25">
      <c r="A2198" s="95" t="s">
        <v>4151</v>
      </c>
      <c r="B2198" s="95" t="s">
        <v>4102</v>
      </c>
      <c r="C2198" s="95" t="s">
        <v>37</v>
      </c>
      <c r="D2198" s="95" t="s">
        <v>301</v>
      </c>
      <c r="E2198" s="95"/>
    </row>
    <row r="2199" spans="1:5" x14ac:dyDescent="0.25">
      <c r="A2199" s="95" t="s">
        <v>4152</v>
      </c>
      <c r="B2199" s="95" t="s">
        <v>4106</v>
      </c>
      <c r="C2199" s="95" t="s">
        <v>37</v>
      </c>
      <c r="D2199" s="95" t="s">
        <v>301</v>
      </c>
      <c r="E2199" s="95"/>
    </row>
    <row r="2200" spans="1:5" x14ac:dyDescent="0.25">
      <c r="A2200" s="95" t="s">
        <v>4153</v>
      </c>
      <c r="B2200" s="95" t="s">
        <v>3039</v>
      </c>
      <c r="C2200" s="95" t="s">
        <v>37</v>
      </c>
      <c r="D2200" s="95" t="s">
        <v>301</v>
      </c>
      <c r="E2200" s="95"/>
    </row>
    <row r="2201" spans="1:5" x14ac:dyDescent="0.25">
      <c r="A2201" s="95" t="s">
        <v>4154</v>
      </c>
      <c r="B2201" s="95" t="s">
        <v>4155</v>
      </c>
      <c r="C2201" s="95" t="s">
        <v>42</v>
      </c>
      <c r="D2201" s="95" t="s">
        <v>301</v>
      </c>
      <c r="E2201" s="95"/>
    </row>
    <row r="2202" spans="1:5" x14ac:dyDescent="0.25">
      <c r="A2202" s="95" t="s">
        <v>4156</v>
      </c>
      <c r="B2202" s="95" t="s">
        <v>4157</v>
      </c>
      <c r="C2202" s="95" t="s">
        <v>37</v>
      </c>
      <c r="D2202" s="95" t="s">
        <v>301</v>
      </c>
      <c r="E2202" s="95"/>
    </row>
    <row r="2203" spans="1:5" x14ac:dyDescent="0.25">
      <c r="A2203" s="95" t="s">
        <v>4158</v>
      </c>
      <c r="B2203" s="95" t="s">
        <v>239</v>
      </c>
      <c r="C2203" s="95" t="s">
        <v>37</v>
      </c>
      <c r="D2203" s="95" t="s">
        <v>301</v>
      </c>
      <c r="E2203" s="95"/>
    </row>
    <row r="2204" spans="1:5" x14ac:dyDescent="0.25">
      <c r="A2204" s="95" t="s">
        <v>4159</v>
      </c>
      <c r="B2204" s="95" t="s">
        <v>227</v>
      </c>
      <c r="C2204" s="95" t="s">
        <v>46</v>
      </c>
      <c r="D2204" s="95" t="s">
        <v>301</v>
      </c>
      <c r="E2204" s="95"/>
    </row>
    <row r="2205" spans="1:5" x14ac:dyDescent="0.25">
      <c r="A2205" s="95" t="s">
        <v>4160</v>
      </c>
      <c r="B2205" s="95" t="s">
        <v>3039</v>
      </c>
      <c r="C2205" s="95" t="s">
        <v>46</v>
      </c>
      <c r="D2205" s="95" t="s">
        <v>301</v>
      </c>
      <c r="E2205" s="95"/>
    </row>
    <row r="2206" spans="1:5" x14ac:dyDescent="0.25">
      <c r="A2206" s="95" t="s">
        <v>4161</v>
      </c>
      <c r="B2206" s="95" t="s">
        <v>4162</v>
      </c>
      <c r="C2206" s="95" t="s">
        <v>1512</v>
      </c>
      <c r="D2206" s="95" t="s">
        <v>301</v>
      </c>
      <c r="E2206" s="95"/>
    </row>
    <row r="2207" spans="1:5" x14ac:dyDescent="0.25">
      <c r="A2207" s="95" t="s">
        <v>4163</v>
      </c>
      <c r="B2207" s="95" t="s">
        <v>4164</v>
      </c>
      <c r="C2207" s="95" t="s">
        <v>46</v>
      </c>
      <c r="D2207" s="95" t="s">
        <v>301</v>
      </c>
      <c r="E2207" s="95"/>
    </row>
    <row r="2208" spans="1:5" x14ac:dyDescent="0.25">
      <c r="A2208" s="95" t="s">
        <v>4165</v>
      </c>
      <c r="B2208" s="95" t="s">
        <v>227</v>
      </c>
      <c r="C2208" s="95" t="s">
        <v>90</v>
      </c>
      <c r="D2208" s="95" t="s">
        <v>301</v>
      </c>
      <c r="E2208" s="95"/>
    </row>
    <row r="2209" spans="1:5" x14ac:dyDescent="0.25">
      <c r="A2209" s="95" t="s">
        <v>4166</v>
      </c>
      <c r="B2209" s="95" t="s">
        <v>4167</v>
      </c>
      <c r="C2209" s="95" t="s">
        <v>90</v>
      </c>
      <c r="D2209" s="95" t="s">
        <v>301</v>
      </c>
      <c r="E2209" s="95"/>
    </row>
    <row r="2210" spans="1:5" x14ac:dyDescent="0.25">
      <c r="A2210" s="95" t="s">
        <v>4168</v>
      </c>
      <c r="B2210" s="95" t="s">
        <v>3039</v>
      </c>
      <c r="C2210" s="95" t="s">
        <v>42</v>
      </c>
      <c r="D2210" s="95" t="s">
        <v>301</v>
      </c>
      <c r="E2210" s="95"/>
    </row>
    <row r="2211" spans="1:5" x14ac:dyDescent="0.25">
      <c r="A2211" s="95" t="s">
        <v>4169</v>
      </c>
      <c r="B2211" s="95" t="s">
        <v>4170</v>
      </c>
      <c r="C2211" s="95" t="s">
        <v>46</v>
      </c>
      <c r="D2211" s="95" t="s">
        <v>301</v>
      </c>
      <c r="E2211" s="95"/>
    </row>
    <row r="2212" spans="1:5" x14ac:dyDescent="0.25">
      <c r="A2212" s="95" t="s">
        <v>4171</v>
      </c>
      <c r="B2212" s="95" t="s">
        <v>4172</v>
      </c>
      <c r="C2212" s="95" t="s">
        <v>37</v>
      </c>
      <c r="D2212" s="95" t="s">
        <v>301</v>
      </c>
      <c r="E2212" s="95"/>
    </row>
    <row r="2213" spans="1:5" x14ac:dyDescent="0.25">
      <c r="A2213" s="95" t="s">
        <v>4173</v>
      </c>
      <c r="B2213" s="95" t="s">
        <v>4174</v>
      </c>
      <c r="C2213" s="95" t="s">
        <v>37</v>
      </c>
      <c r="D2213" s="95" t="s">
        <v>301</v>
      </c>
      <c r="E2213" s="95"/>
    </row>
    <row r="2214" spans="1:5" x14ac:dyDescent="0.25">
      <c r="A2214" s="95" t="s">
        <v>4175</v>
      </c>
      <c r="B2214" s="95" t="s">
        <v>4176</v>
      </c>
      <c r="C2214" s="95" t="s">
        <v>90</v>
      </c>
      <c r="D2214" s="95" t="s">
        <v>301</v>
      </c>
      <c r="E2214" s="95"/>
    </row>
    <row r="2215" spans="1:5" x14ac:dyDescent="0.25">
      <c r="A2215" s="95" t="s">
        <v>4177</v>
      </c>
      <c r="B2215" s="95" t="s">
        <v>4176</v>
      </c>
      <c r="C2215" s="95" t="s">
        <v>37</v>
      </c>
      <c r="D2215" s="95" t="s">
        <v>301</v>
      </c>
      <c r="E2215" s="95"/>
    </row>
    <row r="2216" spans="1:5" x14ac:dyDescent="0.25">
      <c r="A2216" s="95" t="s">
        <v>241</v>
      </c>
      <c r="B2216" s="95" t="s">
        <v>242</v>
      </c>
      <c r="C2216" s="95" t="s">
        <v>37</v>
      </c>
      <c r="D2216" s="95" t="s">
        <v>301</v>
      </c>
      <c r="E2216" s="95"/>
    </row>
    <row r="2217" spans="1:5" x14ac:dyDescent="0.25">
      <c r="A2217" s="95" t="s">
        <v>244</v>
      </c>
      <c r="B2217" s="95" t="s">
        <v>245</v>
      </c>
      <c r="C2217" s="95" t="s">
        <v>37</v>
      </c>
      <c r="D2217" s="95" t="s">
        <v>301</v>
      </c>
      <c r="E2217" s="95"/>
    </row>
    <row r="2218" spans="1:5" x14ac:dyDescent="0.25">
      <c r="A2218" s="95" t="s">
        <v>4178</v>
      </c>
      <c r="B2218" s="95" t="s">
        <v>245</v>
      </c>
      <c r="C2218" s="95" t="s">
        <v>90</v>
      </c>
      <c r="D2218" s="95" t="s">
        <v>301</v>
      </c>
      <c r="E2218" s="95"/>
    </row>
    <row r="2219" spans="1:5" x14ac:dyDescent="0.25">
      <c r="A2219" s="95" t="s">
        <v>4179</v>
      </c>
      <c r="B2219" s="95" t="s">
        <v>4180</v>
      </c>
      <c r="C2219" s="95" t="s">
        <v>37</v>
      </c>
      <c r="D2219" s="95" t="s">
        <v>301</v>
      </c>
      <c r="E2219" s="95"/>
    </row>
    <row r="2220" spans="1:5" x14ac:dyDescent="0.25">
      <c r="A2220" s="95" t="s">
        <v>4181</v>
      </c>
      <c r="B2220" s="95" t="s">
        <v>4180</v>
      </c>
      <c r="C2220" s="95" t="s">
        <v>90</v>
      </c>
      <c r="D2220" s="95" t="s">
        <v>301</v>
      </c>
      <c r="E2220" s="95"/>
    </row>
    <row r="2221" spans="1:5" x14ac:dyDescent="0.25">
      <c r="A2221" s="95" t="s">
        <v>4182</v>
      </c>
      <c r="B2221" s="95" t="s">
        <v>4183</v>
      </c>
      <c r="C2221" s="95" t="s">
        <v>46</v>
      </c>
      <c r="D2221" s="95" t="s">
        <v>301</v>
      </c>
      <c r="E2221" s="95"/>
    </row>
    <row r="2222" spans="1:5" x14ac:dyDescent="0.25">
      <c r="A2222" s="95" t="s">
        <v>4184</v>
      </c>
      <c r="B2222" s="95" t="s">
        <v>4006</v>
      </c>
      <c r="C2222" s="95" t="s">
        <v>46</v>
      </c>
      <c r="D2222" s="95" t="s">
        <v>301</v>
      </c>
      <c r="E2222" s="95"/>
    </row>
    <row r="2223" spans="1:5" x14ac:dyDescent="0.25">
      <c r="A2223" s="95" t="s">
        <v>4185</v>
      </c>
      <c r="B2223" s="95" t="s">
        <v>4186</v>
      </c>
      <c r="C2223" s="95" t="s">
        <v>37</v>
      </c>
      <c r="D2223" s="95" t="s">
        <v>301</v>
      </c>
      <c r="E2223" s="95"/>
    </row>
    <row r="2224" spans="1:5" x14ac:dyDescent="0.25">
      <c r="A2224" s="95" t="s">
        <v>4187</v>
      </c>
      <c r="B2224" s="95" t="s">
        <v>4186</v>
      </c>
      <c r="C2224" s="95" t="s">
        <v>1512</v>
      </c>
      <c r="D2224" s="95" t="s">
        <v>301</v>
      </c>
      <c r="E2224" s="95"/>
    </row>
    <row r="2225" spans="1:5" x14ac:dyDescent="0.25">
      <c r="A2225" s="95" t="s">
        <v>4188</v>
      </c>
      <c r="B2225" s="95" t="s">
        <v>4189</v>
      </c>
      <c r="C2225" s="95" t="s">
        <v>46</v>
      </c>
      <c r="D2225" s="95" t="s">
        <v>301</v>
      </c>
      <c r="E2225" s="95"/>
    </row>
    <row r="2226" spans="1:5" x14ac:dyDescent="0.25">
      <c r="A2226" s="95" t="s">
        <v>4190</v>
      </c>
      <c r="B2226" s="95" t="s">
        <v>4191</v>
      </c>
      <c r="C2226" s="95" t="s">
        <v>46</v>
      </c>
      <c r="D2226" s="95" t="s">
        <v>301</v>
      </c>
      <c r="E2226" s="95"/>
    </row>
    <row r="2227" spans="1:5" x14ac:dyDescent="0.25">
      <c r="A2227" s="95" t="s">
        <v>247</v>
      </c>
      <c r="B2227" s="95" t="s">
        <v>248</v>
      </c>
      <c r="C2227" s="95" t="s">
        <v>46</v>
      </c>
      <c r="D2227" s="95" t="s">
        <v>301</v>
      </c>
      <c r="E2227" s="95"/>
    </row>
    <row r="2228" spans="1:5" x14ac:dyDescent="0.25">
      <c r="A2228" s="95" t="s">
        <v>4192</v>
      </c>
      <c r="B2228" s="95" t="s">
        <v>248</v>
      </c>
      <c r="C2228" s="95" t="s">
        <v>90</v>
      </c>
      <c r="D2228" s="95" t="s">
        <v>301</v>
      </c>
      <c r="E2228" s="95"/>
    </row>
    <row r="2229" spans="1:5" x14ac:dyDescent="0.25">
      <c r="A2229" s="95" t="s">
        <v>250</v>
      </c>
      <c r="B2229" s="95" t="s">
        <v>251</v>
      </c>
      <c r="C2229" s="95" t="s">
        <v>46</v>
      </c>
      <c r="D2229" s="95" t="s">
        <v>301</v>
      </c>
      <c r="E2229" s="95"/>
    </row>
    <row r="2230" spans="1:5" x14ac:dyDescent="0.25">
      <c r="A2230" s="95" t="s">
        <v>4193</v>
      </c>
      <c r="B2230" s="95" t="s">
        <v>251</v>
      </c>
      <c r="C2230" s="95" t="s">
        <v>90</v>
      </c>
      <c r="D2230" s="95" t="s">
        <v>301</v>
      </c>
      <c r="E2230" s="95"/>
    </row>
    <row r="2231" spans="1:5" x14ac:dyDescent="0.25">
      <c r="A2231" s="95" t="s">
        <v>4194</v>
      </c>
      <c r="B2231" s="95" t="s">
        <v>4195</v>
      </c>
      <c r="C2231" s="95" t="s">
        <v>37</v>
      </c>
      <c r="D2231" s="95" t="s">
        <v>301</v>
      </c>
      <c r="E2231" s="95"/>
    </row>
    <row r="2232" spans="1:5" x14ac:dyDescent="0.25">
      <c r="A2232" s="95" t="s">
        <v>4196</v>
      </c>
      <c r="B2232" s="95" t="s">
        <v>4197</v>
      </c>
      <c r="C2232" s="95" t="s">
        <v>37</v>
      </c>
      <c r="D2232" s="95" t="s">
        <v>301</v>
      </c>
      <c r="E2232" s="95"/>
    </row>
    <row r="2233" spans="1:5" x14ac:dyDescent="0.25">
      <c r="A2233" s="95" t="s">
        <v>4198</v>
      </c>
      <c r="B2233" s="95" t="s">
        <v>4199</v>
      </c>
      <c r="C2233" s="95" t="s">
        <v>90</v>
      </c>
      <c r="D2233" s="95" t="s">
        <v>301</v>
      </c>
      <c r="E2233" s="95"/>
    </row>
    <row r="2234" spans="1:5" x14ac:dyDescent="0.25">
      <c r="A2234" s="95" t="s">
        <v>4200</v>
      </c>
      <c r="B2234" s="95" t="s">
        <v>4201</v>
      </c>
      <c r="C2234" s="95" t="s">
        <v>37</v>
      </c>
      <c r="D2234" s="95" t="s">
        <v>301</v>
      </c>
      <c r="E2234" s="95"/>
    </row>
    <row r="2235" spans="1:5" x14ac:dyDescent="0.25">
      <c r="A2235" s="95" t="s">
        <v>253</v>
      </c>
      <c r="B2235" s="95" t="s">
        <v>254</v>
      </c>
      <c r="C2235" s="95" t="s">
        <v>90</v>
      </c>
      <c r="D2235" s="95" t="s">
        <v>301</v>
      </c>
      <c r="E2235" s="95"/>
    </row>
    <row r="2236" spans="1:5" x14ac:dyDescent="0.25">
      <c r="A2236" s="95" t="s">
        <v>4202</v>
      </c>
      <c r="B2236" s="95" t="s">
        <v>4203</v>
      </c>
      <c r="C2236" s="95" t="s">
        <v>37</v>
      </c>
      <c r="D2236" s="95" t="s">
        <v>301</v>
      </c>
      <c r="E2236" s="95"/>
    </row>
    <row r="2237" spans="1:5" x14ac:dyDescent="0.25">
      <c r="A2237" s="95" t="s">
        <v>4204</v>
      </c>
      <c r="B2237" s="95" t="s">
        <v>4205</v>
      </c>
      <c r="C2237" s="95" t="s">
        <v>37</v>
      </c>
      <c r="D2237" s="95" t="s">
        <v>301</v>
      </c>
      <c r="E2237" s="95"/>
    </row>
    <row r="2238" spans="1:5" x14ac:dyDescent="0.25">
      <c r="A2238" s="95" t="s">
        <v>256</v>
      </c>
      <c r="B2238" s="95" t="s">
        <v>257</v>
      </c>
      <c r="C2238" s="95" t="s">
        <v>46</v>
      </c>
      <c r="D2238" s="95" t="s">
        <v>301</v>
      </c>
      <c r="E2238" s="95"/>
    </row>
    <row r="2239" spans="1:5" x14ac:dyDescent="0.25">
      <c r="A2239" s="95" t="s">
        <v>4206</v>
      </c>
      <c r="B2239" s="95" t="s">
        <v>4207</v>
      </c>
      <c r="C2239" s="95" t="s">
        <v>37</v>
      </c>
      <c r="D2239" s="95" t="s">
        <v>301</v>
      </c>
      <c r="E2239" s="95"/>
    </row>
    <row r="2240" spans="1:5" x14ac:dyDescent="0.25">
      <c r="A2240" s="95" t="s">
        <v>4208</v>
      </c>
      <c r="B2240" s="95" t="s">
        <v>4209</v>
      </c>
      <c r="C2240" s="95" t="s">
        <v>46</v>
      </c>
      <c r="D2240" s="95" t="s">
        <v>301</v>
      </c>
      <c r="E2240" s="95"/>
    </row>
    <row r="2241" spans="1:5" x14ac:dyDescent="0.25">
      <c r="A2241" s="95" t="s">
        <v>4210</v>
      </c>
      <c r="B2241" s="95" t="s">
        <v>248</v>
      </c>
      <c r="C2241" s="95" t="s">
        <v>37</v>
      </c>
      <c r="D2241" s="95" t="s">
        <v>301</v>
      </c>
      <c r="E2241" s="95"/>
    </row>
    <row r="2242" spans="1:5" x14ac:dyDescent="0.25">
      <c r="A2242" s="95" t="s">
        <v>4211</v>
      </c>
      <c r="B2242" s="95" t="s">
        <v>242</v>
      </c>
      <c r="C2242" s="95" t="s">
        <v>90</v>
      </c>
      <c r="D2242" s="95" t="s">
        <v>301</v>
      </c>
      <c r="E2242" s="95"/>
    </row>
    <row r="2243" spans="1:5" x14ac:dyDescent="0.25">
      <c r="A2243" s="95" t="s">
        <v>4212</v>
      </c>
      <c r="B2243" s="95" t="s">
        <v>4191</v>
      </c>
      <c r="C2243" s="95" t="s">
        <v>90</v>
      </c>
      <c r="D2243" s="95" t="s">
        <v>301</v>
      </c>
      <c r="E2243" s="95"/>
    </row>
    <row r="2244" spans="1:5" x14ac:dyDescent="0.25">
      <c r="A2244" s="95" t="s">
        <v>4213</v>
      </c>
      <c r="B2244" s="95" t="s">
        <v>4214</v>
      </c>
      <c r="C2244" s="95" t="s">
        <v>90</v>
      </c>
      <c r="D2244" s="95" t="s">
        <v>301</v>
      </c>
      <c r="E2244" s="95"/>
    </row>
    <row r="2245" spans="1:5" x14ac:dyDescent="0.25">
      <c r="A2245" s="95" t="s">
        <v>4215</v>
      </c>
      <c r="B2245" s="95" t="s">
        <v>4216</v>
      </c>
      <c r="C2245" s="95" t="s">
        <v>37</v>
      </c>
      <c r="D2245" s="95" t="s">
        <v>301</v>
      </c>
      <c r="E2245" s="95"/>
    </row>
    <row r="2246" spans="1:5" x14ac:dyDescent="0.25">
      <c r="A2246" s="95" t="s">
        <v>4217</v>
      </c>
      <c r="B2246" s="95" t="s">
        <v>4218</v>
      </c>
      <c r="C2246" s="95" t="s">
        <v>37</v>
      </c>
      <c r="D2246" s="95" t="s">
        <v>301</v>
      </c>
      <c r="E2246" s="95"/>
    </row>
    <row r="2247" spans="1:5" x14ac:dyDescent="0.25">
      <c r="A2247" s="95" t="s">
        <v>4219</v>
      </c>
      <c r="B2247" s="95" t="s">
        <v>4220</v>
      </c>
      <c r="C2247" s="95" t="s">
        <v>90</v>
      </c>
      <c r="D2247" s="95" t="s">
        <v>301</v>
      </c>
      <c r="E2247" s="95"/>
    </row>
    <row r="2248" spans="1:5" x14ac:dyDescent="0.25">
      <c r="A2248" s="95" t="s">
        <v>4221</v>
      </c>
      <c r="B2248" s="95" t="s">
        <v>4222</v>
      </c>
      <c r="C2248" s="95" t="s">
        <v>90</v>
      </c>
      <c r="D2248" s="95" t="s">
        <v>301</v>
      </c>
      <c r="E2248" s="95"/>
    </row>
    <row r="2249" spans="1:5" x14ac:dyDescent="0.25">
      <c r="A2249" s="95" t="s">
        <v>4223</v>
      </c>
      <c r="B2249" s="95" t="s">
        <v>4224</v>
      </c>
      <c r="C2249" s="95" t="s">
        <v>90</v>
      </c>
      <c r="D2249" s="95" t="s">
        <v>301</v>
      </c>
      <c r="E2249" s="95"/>
    </row>
    <row r="2250" spans="1:5" x14ac:dyDescent="0.25">
      <c r="A2250" s="95" t="s">
        <v>4225</v>
      </c>
      <c r="B2250" s="95" t="s">
        <v>4224</v>
      </c>
      <c r="C2250" s="95" t="s">
        <v>37</v>
      </c>
      <c r="D2250" s="95" t="s">
        <v>301</v>
      </c>
      <c r="E2250" s="95"/>
    </row>
    <row r="2251" spans="1:5" x14ac:dyDescent="0.25">
      <c r="A2251" s="95" t="s">
        <v>259</v>
      </c>
      <c r="B2251" s="95" t="s">
        <v>4226</v>
      </c>
      <c r="C2251" s="95" t="s">
        <v>260</v>
      </c>
      <c r="D2251" s="95" t="s">
        <v>301</v>
      </c>
      <c r="E2251" s="95"/>
    </row>
    <row r="2252" spans="1:5" x14ac:dyDescent="0.25">
      <c r="A2252" s="95" t="s">
        <v>262</v>
      </c>
      <c r="B2252" s="95" t="s">
        <v>263</v>
      </c>
      <c r="C2252" s="95" t="s">
        <v>37</v>
      </c>
      <c r="D2252" s="95" t="s">
        <v>301</v>
      </c>
      <c r="E2252" s="95"/>
    </row>
    <row r="2253" spans="1:5" x14ac:dyDescent="0.25">
      <c r="A2253" s="95" t="s">
        <v>265</v>
      </c>
      <c r="B2253" s="95" t="s">
        <v>266</v>
      </c>
      <c r="C2253" s="95" t="s">
        <v>90</v>
      </c>
      <c r="D2253" s="95" t="s">
        <v>301</v>
      </c>
      <c r="E2253" s="95"/>
    </row>
    <row r="2254" spans="1:5" x14ac:dyDescent="0.25">
      <c r="A2254" s="95" t="s">
        <v>4227</v>
      </c>
      <c r="B2254" s="95" t="s">
        <v>4228</v>
      </c>
      <c r="C2254" s="95" t="s">
        <v>90</v>
      </c>
      <c r="D2254" s="95" t="s">
        <v>301</v>
      </c>
      <c r="E2254" s="95"/>
    </row>
    <row r="2255" spans="1:5" x14ac:dyDescent="0.25">
      <c r="A2255" s="95" t="s">
        <v>4229</v>
      </c>
      <c r="B2255" s="95" t="s">
        <v>4228</v>
      </c>
      <c r="C2255" s="95" t="s">
        <v>37</v>
      </c>
      <c r="D2255" s="95" t="s">
        <v>301</v>
      </c>
      <c r="E2255" s="95"/>
    </row>
    <row r="2256" spans="1:5" x14ac:dyDescent="0.25">
      <c r="A2256" s="95" t="s">
        <v>4230</v>
      </c>
      <c r="B2256" s="95" t="s">
        <v>4231</v>
      </c>
      <c r="C2256" s="95" t="s">
        <v>90</v>
      </c>
      <c r="D2256" s="95" t="s">
        <v>301</v>
      </c>
      <c r="E2256" s="95"/>
    </row>
    <row r="2257" spans="1:5" x14ac:dyDescent="0.25">
      <c r="A2257" s="95" t="s">
        <v>4232</v>
      </c>
      <c r="B2257" s="95" t="s">
        <v>4231</v>
      </c>
      <c r="C2257" s="95" t="s">
        <v>221</v>
      </c>
      <c r="D2257" s="95" t="s">
        <v>301</v>
      </c>
      <c r="E2257" s="95"/>
    </row>
    <row r="2258" spans="1:5" x14ac:dyDescent="0.25">
      <c r="A2258" s="95" t="s">
        <v>268</v>
      </c>
      <c r="B2258" s="95" t="s">
        <v>269</v>
      </c>
      <c r="C2258" s="95" t="s">
        <v>90</v>
      </c>
      <c r="D2258" s="95" t="s">
        <v>301</v>
      </c>
      <c r="E2258" s="95"/>
    </row>
    <row r="2259" spans="1:5" x14ac:dyDescent="0.25">
      <c r="A2259" s="95" t="s">
        <v>4233</v>
      </c>
      <c r="B2259" s="95" t="s">
        <v>269</v>
      </c>
      <c r="C2259" s="95" t="s">
        <v>221</v>
      </c>
      <c r="D2259" s="95" t="s">
        <v>301</v>
      </c>
      <c r="E2259" s="95"/>
    </row>
    <row r="2260" spans="1:5" x14ac:dyDescent="0.25">
      <c r="A2260" s="95" t="s">
        <v>4234</v>
      </c>
      <c r="B2260" s="95" t="s">
        <v>4235</v>
      </c>
      <c r="C2260" s="95" t="s">
        <v>221</v>
      </c>
      <c r="D2260" s="95" t="s">
        <v>301</v>
      </c>
      <c r="E2260" s="95"/>
    </row>
    <row r="2261" spans="1:5" x14ac:dyDescent="0.25">
      <c r="A2261" s="95" t="s">
        <v>4236</v>
      </c>
      <c r="B2261" s="95" t="s">
        <v>4237</v>
      </c>
      <c r="C2261" s="95" t="s">
        <v>221</v>
      </c>
      <c r="D2261" s="95" t="s">
        <v>301</v>
      </c>
      <c r="E2261" s="95"/>
    </row>
    <row r="2262" spans="1:5" x14ac:dyDescent="0.25">
      <c r="A2262" s="95" t="s">
        <v>4238</v>
      </c>
      <c r="B2262" s="95" t="s">
        <v>4239</v>
      </c>
      <c r="C2262" s="95" t="s">
        <v>90</v>
      </c>
      <c r="D2262" s="95"/>
      <c r="E2262" s="95" t="s">
        <v>4825</v>
      </c>
    </row>
    <row r="2263" spans="1:5" x14ac:dyDescent="0.25">
      <c r="A2263" s="95" t="s">
        <v>4240</v>
      </c>
      <c r="B2263" s="95" t="s">
        <v>4239</v>
      </c>
      <c r="C2263" s="95" t="s">
        <v>37</v>
      </c>
      <c r="D2263" s="95"/>
      <c r="E2263" s="95" t="s">
        <v>4825</v>
      </c>
    </row>
    <row r="2264" spans="1:5" x14ac:dyDescent="0.25">
      <c r="A2264" s="95" t="s">
        <v>4241</v>
      </c>
      <c r="B2264" s="95" t="s">
        <v>4242</v>
      </c>
      <c r="C2264" s="95" t="s">
        <v>90</v>
      </c>
      <c r="D2264" s="95" t="s">
        <v>301</v>
      </c>
      <c r="E2264" s="95"/>
    </row>
    <row r="2265" spans="1:5" x14ac:dyDescent="0.25">
      <c r="A2265" s="95" t="s">
        <v>4243</v>
      </c>
      <c r="B2265" s="95" t="s">
        <v>4244</v>
      </c>
      <c r="C2265" s="95" t="s">
        <v>90</v>
      </c>
      <c r="D2265" s="95"/>
      <c r="E2265" s="95" t="s">
        <v>4825</v>
      </c>
    </row>
    <row r="2266" spans="1:5" x14ac:dyDescent="0.25">
      <c r="A2266" s="95" t="s">
        <v>4245</v>
      </c>
      <c r="B2266" s="95" t="s">
        <v>4246</v>
      </c>
      <c r="C2266" s="95" t="s">
        <v>221</v>
      </c>
      <c r="D2266" s="95" t="s">
        <v>301</v>
      </c>
      <c r="E2266" s="95"/>
    </row>
    <row r="2267" spans="1:5" x14ac:dyDescent="0.25">
      <c r="A2267" s="95" t="s">
        <v>4247</v>
      </c>
      <c r="B2267" s="95" t="s">
        <v>4248</v>
      </c>
      <c r="C2267" s="95" t="s">
        <v>221</v>
      </c>
      <c r="D2267" s="95" t="s">
        <v>301</v>
      </c>
      <c r="E2267" s="95"/>
    </row>
    <row r="2268" spans="1:5" x14ac:dyDescent="0.25">
      <c r="A2268" s="95" t="s">
        <v>4249</v>
      </c>
      <c r="B2268" s="95" t="s">
        <v>4250</v>
      </c>
      <c r="C2268" s="95" t="s">
        <v>221</v>
      </c>
      <c r="D2268" s="95" t="s">
        <v>301</v>
      </c>
      <c r="E2268" s="95"/>
    </row>
    <row r="2269" spans="1:5" x14ac:dyDescent="0.25">
      <c r="A2269" s="95" t="s">
        <v>4251</v>
      </c>
      <c r="B2269" s="95" t="s">
        <v>4252</v>
      </c>
      <c r="C2269" s="95" t="s">
        <v>221</v>
      </c>
      <c r="D2269" s="95" t="s">
        <v>301</v>
      </c>
      <c r="E2269" s="95"/>
    </row>
    <row r="2270" spans="1:5" x14ac:dyDescent="0.25">
      <c r="A2270" s="95" t="s">
        <v>4253</v>
      </c>
      <c r="B2270" s="95" t="s">
        <v>4254</v>
      </c>
      <c r="C2270" s="95" t="s">
        <v>221</v>
      </c>
      <c r="D2270" s="95" t="s">
        <v>301</v>
      </c>
      <c r="E2270" s="95"/>
    </row>
    <row r="2271" spans="1:5" x14ac:dyDescent="0.25">
      <c r="A2271" s="95" t="s">
        <v>4255</v>
      </c>
      <c r="B2271" s="95" t="s">
        <v>4256</v>
      </c>
      <c r="C2271" s="95" t="s">
        <v>221</v>
      </c>
      <c r="D2271" s="95" t="s">
        <v>301</v>
      </c>
      <c r="E2271" s="95"/>
    </row>
    <row r="2272" spans="1:5" x14ac:dyDescent="0.25">
      <c r="A2272" s="95" t="s">
        <v>4257</v>
      </c>
      <c r="B2272" s="95" t="s">
        <v>4258</v>
      </c>
      <c r="C2272" s="95" t="s">
        <v>221</v>
      </c>
      <c r="D2272" s="95" t="s">
        <v>301</v>
      </c>
      <c r="E2272" s="95"/>
    </row>
    <row r="2273" spans="1:5" x14ac:dyDescent="0.25">
      <c r="A2273" s="95" t="s">
        <v>4259</v>
      </c>
      <c r="B2273" s="95" t="s">
        <v>4260</v>
      </c>
      <c r="C2273" s="95" t="s">
        <v>221</v>
      </c>
      <c r="D2273" s="95" t="s">
        <v>301</v>
      </c>
      <c r="E2273" s="95"/>
    </row>
    <row r="2274" spans="1:5" x14ac:dyDescent="0.25">
      <c r="A2274" s="95" t="s">
        <v>4261</v>
      </c>
      <c r="B2274" s="95" t="s">
        <v>4262</v>
      </c>
      <c r="C2274" s="95" t="s">
        <v>221</v>
      </c>
      <c r="D2274" s="95" t="s">
        <v>301</v>
      </c>
      <c r="E2274" s="95"/>
    </row>
    <row r="2275" spans="1:5" x14ac:dyDescent="0.25">
      <c r="A2275" s="95" t="s">
        <v>4263</v>
      </c>
      <c r="B2275" s="95" t="s">
        <v>4264</v>
      </c>
      <c r="C2275" s="95" t="s">
        <v>221</v>
      </c>
      <c r="D2275" s="95" t="s">
        <v>301</v>
      </c>
      <c r="E2275" s="95"/>
    </row>
    <row r="2276" spans="1:5" x14ac:dyDescent="0.25">
      <c r="A2276" s="95" t="s">
        <v>4265</v>
      </c>
      <c r="B2276" s="95" t="s">
        <v>4266</v>
      </c>
      <c r="C2276" s="95" t="s">
        <v>221</v>
      </c>
      <c r="D2276" s="95" t="s">
        <v>301</v>
      </c>
      <c r="E2276" s="95"/>
    </row>
    <row r="2277" spans="1:5" x14ac:dyDescent="0.25">
      <c r="A2277" s="95" t="s">
        <v>4267</v>
      </c>
      <c r="B2277" s="95" t="s">
        <v>4268</v>
      </c>
      <c r="C2277" s="95" t="s">
        <v>221</v>
      </c>
      <c r="D2277" s="95" t="s">
        <v>301</v>
      </c>
      <c r="E2277" s="95"/>
    </row>
    <row r="2278" spans="1:5" x14ac:dyDescent="0.25">
      <c r="A2278" s="95" t="s">
        <v>4269</v>
      </c>
      <c r="B2278" s="95" t="s">
        <v>4270</v>
      </c>
      <c r="C2278" s="95" t="s">
        <v>221</v>
      </c>
      <c r="D2278" s="95" t="s">
        <v>301</v>
      </c>
      <c r="E2278" s="95"/>
    </row>
    <row r="2279" spans="1:5" x14ac:dyDescent="0.25">
      <c r="A2279" s="95" t="s">
        <v>4271</v>
      </c>
      <c r="B2279" s="95" t="s">
        <v>4270</v>
      </c>
      <c r="C2279" s="95" t="s">
        <v>90</v>
      </c>
      <c r="D2279" s="95" t="s">
        <v>301</v>
      </c>
      <c r="E2279" s="95"/>
    </row>
    <row r="2280" spans="1:5" x14ac:dyDescent="0.25">
      <c r="A2280" s="95" t="s">
        <v>4272</v>
      </c>
      <c r="B2280" s="95" t="s">
        <v>4273</v>
      </c>
      <c r="C2280" s="95" t="s">
        <v>90</v>
      </c>
      <c r="D2280" s="95" t="s">
        <v>301</v>
      </c>
      <c r="E2280" s="95"/>
    </row>
    <row r="2281" spans="1:5" x14ac:dyDescent="0.25">
      <c r="A2281" s="95" t="s">
        <v>4274</v>
      </c>
      <c r="B2281" s="95" t="s">
        <v>4275</v>
      </c>
      <c r="C2281" s="95" t="s">
        <v>90</v>
      </c>
      <c r="D2281" s="95"/>
      <c r="E2281" s="95" t="s">
        <v>4825</v>
      </c>
    </row>
    <row r="2282" spans="1:5" x14ac:dyDescent="0.25">
      <c r="A2282" s="95" t="s">
        <v>4276</v>
      </c>
      <c r="B2282" s="95" t="s">
        <v>4098</v>
      </c>
      <c r="C2282" s="95" t="s">
        <v>4277</v>
      </c>
      <c r="D2282" s="95" t="s">
        <v>301</v>
      </c>
      <c r="E2282" s="95"/>
    </row>
    <row r="2283" spans="1:5" x14ac:dyDescent="0.25">
      <c r="A2283" s="95" t="s">
        <v>4278</v>
      </c>
      <c r="B2283" s="95" t="s">
        <v>4098</v>
      </c>
      <c r="C2283" s="95" t="s">
        <v>221</v>
      </c>
      <c r="D2283" s="95" t="s">
        <v>301</v>
      </c>
      <c r="E2283" s="95"/>
    </row>
    <row r="2284" spans="1:5" x14ac:dyDescent="0.25">
      <c r="A2284" s="95" t="s">
        <v>4279</v>
      </c>
      <c r="B2284" s="95" t="s">
        <v>4280</v>
      </c>
      <c r="C2284" s="95" t="s">
        <v>37</v>
      </c>
      <c r="D2284" s="95" t="s">
        <v>301</v>
      </c>
      <c r="E2284" s="95"/>
    </row>
    <row r="2285" spans="1:5" x14ac:dyDescent="0.25">
      <c r="A2285" s="95" t="s">
        <v>4281</v>
      </c>
      <c r="B2285" s="95" t="s">
        <v>4282</v>
      </c>
      <c r="C2285" s="95" t="s">
        <v>37</v>
      </c>
      <c r="D2285" s="95" t="s">
        <v>301</v>
      </c>
      <c r="E2285" s="95"/>
    </row>
    <row r="2286" spans="1:5" x14ac:dyDescent="0.25">
      <c r="A2286" s="95" t="s">
        <v>4283</v>
      </c>
      <c r="B2286" s="95" t="s">
        <v>4284</v>
      </c>
      <c r="C2286" s="95" t="s">
        <v>90</v>
      </c>
      <c r="D2286" s="95" t="s">
        <v>301</v>
      </c>
      <c r="E2286" s="95"/>
    </row>
    <row r="2287" spans="1:5" x14ac:dyDescent="0.25">
      <c r="A2287" s="95" t="s">
        <v>4285</v>
      </c>
      <c r="B2287" s="95" t="s">
        <v>4286</v>
      </c>
      <c r="C2287" s="95" t="s">
        <v>46</v>
      </c>
      <c r="D2287" s="95" t="s">
        <v>301</v>
      </c>
      <c r="E2287" s="95"/>
    </row>
    <row r="2288" spans="1:5" x14ac:dyDescent="0.25">
      <c r="A2288" s="95" t="s">
        <v>4287</v>
      </c>
      <c r="B2288" s="95" t="s">
        <v>4288</v>
      </c>
      <c r="C2288" s="95" t="s">
        <v>46</v>
      </c>
      <c r="D2288" s="95" t="s">
        <v>302</v>
      </c>
      <c r="E2288" s="95"/>
    </row>
    <row r="2289" spans="1:5" x14ac:dyDescent="0.25">
      <c r="A2289" s="95" t="s">
        <v>4289</v>
      </c>
      <c r="B2289" s="95" t="s">
        <v>4290</v>
      </c>
      <c r="C2289" s="95" t="s">
        <v>46</v>
      </c>
      <c r="D2289" s="95" t="s">
        <v>302</v>
      </c>
      <c r="E2289" s="95"/>
    </row>
    <row r="2290" spans="1:5" x14ac:dyDescent="0.25">
      <c r="A2290" s="95" t="s">
        <v>4291</v>
      </c>
      <c r="B2290" s="95" t="s">
        <v>4292</v>
      </c>
      <c r="C2290" s="95" t="s">
        <v>46</v>
      </c>
      <c r="D2290" s="95" t="s">
        <v>302</v>
      </c>
      <c r="E2290" s="95"/>
    </row>
    <row r="2291" spans="1:5" x14ac:dyDescent="0.25">
      <c r="A2291" s="95" t="s">
        <v>4293</v>
      </c>
      <c r="B2291" s="95" t="s">
        <v>4294</v>
      </c>
      <c r="C2291" s="95" t="s">
        <v>46</v>
      </c>
      <c r="D2291" s="95" t="s">
        <v>302</v>
      </c>
      <c r="E2291" s="95"/>
    </row>
    <row r="2292" spans="1:5" x14ac:dyDescent="0.25">
      <c r="A2292" s="95" t="s">
        <v>4295</v>
      </c>
      <c r="B2292" s="95" t="s">
        <v>4296</v>
      </c>
      <c r="C2292" s="95" t="s">
        <v>46</v>
      </c>
      <c r="D2292" s="95" t="s">
        <v>302</v>
      </c>
      <c r="E2292" s="95"/>
    </row>
    <row r="2293" spans="1:5" x14ac:dyDescent="0.25">
      <c r="A2293" s="95" t="s">
        <v>4297</v>
      </c>
      <c r="B2293" s="95" t="s">
        <v>4298</v>
      </c>
      <c r="C2293" s="95" t="s">
        <v>46</v>
      </c>
      <c r="D2293" s="95" t="s">
        <v>302</v>
      </c>
      <c r="E2293" s="95"/>
    </row>
    <row r="2294" spans="1:5" x14ac:dyDescent="0.25">
      <c r="A2294" s="95" t="s">
        <v>4299</v>
      </c>
      <c r="B2294" s="95" t="s">
        <v>4300</v>
      </c>
      <c r="C2294" s="95" t="s">
        <v>46</v>
      </c>
      <c r="D2294" s="95" t="s">
        <v>302</v>
      </c>
      <c r="E2294" s="95"/>
    </row>
    <row r="2295" spans="1:5" x14ac:dyDescent="0.25">
      <c r="A2295" s="95" t="s">
        <v>4301</v>
      </c>
      <c r="B2295" s="95" t="s">
        <v>4302</v>
      </c>
      <c r="C2295" s="95" t="s">
        <v>46</v>
      </c>
      <c r="D2295" s="95" t="s">
        <v>302</v>
      </c>
      <c r="E2295" s="95"/>
    </row>
    <row r="2296" spans="1:5" x14ac:dyDescent="0.25">
      <c r="A2296" s="95" t="s">
        <v>4303</v>
      </c>
      <c r="B2296" s="95" t="s">
        <v>4304</v>
      </c>
      <c r="C2296" s="95" t="s">
        <v>42</v>
      </c>
      <c r="D2296" s="95" t="s">
        <v>302</v>
      </c>
      <c r="E2296" s="95"/>
    </row>
    <row r="2297" spans="1:5" x14ac:dyDescent="0.25">
      <c r="A2297" s="95" t="s">
        <v>4305</v>
      </c>
      <c r="B2297" s="95" t="s">
        <v>4306</v>
      </c>
      <c r="C2297" s="95" t="s">
        <v>46</v>
      </c>
      <c r="D2297" s="95" t="s">
        <v>302</v>
      </c>
      <c r="E2297" s="95"/>
    </row>
    <row r="2298" spans="1:5" x14ac:dyDescent="0.25">
      <c r="A2298" s="95" t="s">
        <v>4307</v>
      </c>
      <c r="B2298" s="95" t="s">
        <v>4308</v>
      </c>
      <c r="C2298" s="95" t="s">
        <v>37</v>
      </c>
      <c r="D2298" s="95" t="s">
        <v>302</v>
      </c>
      <c r="E2298" s="95"/>
    </row>
    <row r="2299" spans="1:5" x14ac:dyDescent="0.25">
      <c r="A2299" s="95" t="s">
        <v>4309</v>
      </c>
      <c r="B2299" s="95" t="s">
        <v>4310</v>
      </c>
      <c r="C2299" s="95" t="s">
        <v>37</v>
      </c>
      <c r="D2299" s="95" t="s">
        <v>301</v>
      </c>
      <c r="E2299" s="95"/>
    </row>
    <row r="2300" spans="1:5" x14ac:dyDescent="0.25">
      <c r="A2300" s="95" t="s">
        <v>4311</v>
      </c>
      <c r="B2300" s="95" t="s">
        <v>4312</v>
      </c>
      <c r="C2300" s="95" t="s">
        <v>37</v>
      </c>
      <c r="D2300" s="95" t="s">
        <v>301</v>
      </c>
      <c r="E2300" s="95"/>
    </row>
    <row r="2301" spans="1:5" x14ac:dyDescent="0.25">
      <c r="A2301" s="95" t="s">
        <v>4313</v>
      </c>
      <c r="B2301" s="95" t="s">
        <v>4314</v>
      </c>
      <c r="C2301" s="95" t="s">
        <v>90</v>
      </c>
      <c r="D2301" s="95" t="s">
        <v>301</v>
      </c>
      <c r="E2301" s="95"/>
    </row>
    <row r="2302" spans="1:5" x14ac:dyDescent="0.25">
      <c r="A2302" s="95" t="s">
        <v>4315</v>
      </c>
      <c r="B2302" s="95" t="s">
        <v>4314</v>
      </c>
      <c r="C2302" s="95" t="s">
        <v>221</v>
      </c>
      <c r="D2302" s="95" t="s">
        <v>301</v>
      </c>
      <c r="E2302" s="95"/>
    </row>
    <row r="2303" spans="1:5" x14ac:dyDescent="0.25">
      <c r="A2303" s="95" t="s">
        <v>4316</v>
      </c>
      <c r="B2303" s="95" t="s">
        <v>4317</v>
      </c>
      <c r="C2303" s="95" t="s">
        <v>90</v>
      </c>
      <c r="D2303" s="95" t="s">
        <v>301</v>
      </c>
      <c r="E2303" s="95"/>
    </row>
    <row r="2304" spans="1:5" x14ac:dyDescent="0.25">
      <c r="A2304" s="95" t="s">
        <v>4318</v>
      </c>
      <c r="B2304" s="95" t="s">
        <v>4319</v>
      </c>
      <c r="C2304" s="95" t="s">
        <v>221</v>
      </c>
      <c r="D2304" s="95" t="s">
        <v>301</v>
      </c>
      <c r="E2304" s="95"/>
    </row>
    <row r="2305" spans="1:5" x14ac:dyDescent="0.25">
      <c r="A2305" s="95" t="s">
        <v>4320</v>
      </c>
      <c r="B2305" s="95" t="s">
        <v>4321</v>
      </c>
      <c r="C2305" s="95" t="s">
        <v>37</v>
      </c>
      <c r="D2305" s="95" t="s">
        <v>301</v>
      </c>
      <c r="E2305" s="95"/>
    </row>
    <row r="2306" spans="1:5" x14ac:dyDescent="0.25">
      <c r="A2306" s="95" t="s">
        <v>4322</v>
      </c>
      <c r="B2306" s="95" t="s">
        <v>4323</v>
      </c>
      <c r="C2306" s="95" t="s">
        <v>37</v>
      </c>
      <c r="D2306" s="95"/>
      <c r="E2306" s="95" t="s">
        <v>4974</v>
      </c>
    </row>
    <row r="2307" spans="1:5" x14ac:dyDescent="0.25">
      <c r="A2307" s="95" t="s">
        <v>4324</v>
      </c>
      <c r="B2307" s="95" t="s">
        <v>4325</v>
      </c>
      <c r="C2307" s="95" t="s">
        <v>37</v>
      </c>
      <c r="D2307" s="95" t="s">
        <v>302</v>
      </c>
      <c r="E2307" s="95" t="s">
        <v>4828</v>
      </c>
    </row>
    <row r="2308" spans="1:5" x14ac:dyDescent="0.25">
      <c r="A2308" s="95" t="s">
        <v>4326</v>
      </c>
      <c r="B2308" s="95" t="s">
        <v>4317</v>
      </c>
      <c r="C2308" s="95" t="s">
        <v>46</v>
      </c>
      <c r="D2308" s="95" t="s">
        <v>301</v>
      </c>
      <c r="E2308" s="95"/>
    </row>
    <row r="2309" spans="1:5" x14ac:dyDescent="0.25">
      <c r="A2309" s="95" t="s">
        <v>4327</v>
      </c>
      <c r="B2309" s="95" t="s">
        <v>4317</v>
      </c>
      <c r="C2309" s="95" t="s">
        <v>37</v>
      </c>
      <c r="D2309" s="95" t="s">
        <v>301</v>
      </c>
      <c r="E2309" s="95"/>
    </row>
    <row r="2310" spans="1:5" x14ac:dyDescent="0.25">
      <c r="A2310" s="95" t="s">
        <v>4328</v>
      </c>
      <c r="B2310" s="95" t="s">
        <v>4329</v>
      </c>
      <c r="C2310" s="95" t="s">
        <v>37</v>
      </c>
      <c r="D2310" s="95" t="s">
        <v>301</v>
      </c>
      <c r="E2310" s="95"/>
    </row>
    <row r="2311" spans="1:5" x14ac:dyDescent="0.25">
      <c r="A2311" s="95" t="s">
        <v>4330</v>
      </c>
      <c r="B2311" s="95" t="s">
        <v>4319</v>
      </c>
      <c r="C2311" s="95" t="s">
        <v>221</v>
      </c>
      <c r="D2311" s="95" t="s">
        <v>301</v>
      </c>
      <c r="E2311" s="95"/>
    </row>
    <row r="2312" spans="1:5" x14ac:dyDescent="0.25">
      <c r="A2312" s="95" t="s">
        <v>4331</v>
      </c>
      <c r="B2312" s="95" t="s">
        <v>4321</v>
      </c>
      <c r="C2312" s="95" t="s">
        <v>37</v>
      </c>
      <c r="D2312" s="95" t="s">
        <v>301</v>
      </c>
      <c r="E2312" s="95"/>
    </row>
    <row r="2313" spans="1:5" x14ac:dyDescent="0.25">
      <c r="A2313" s="95" t="s">
        <v>4332</v>
      </c>
      <c r="B2313" s="95" t="s">
        <v>4333</v>
      </c>
      <c r="C2313" s="95" t="s">
        <v>90</v>
      </c>
      <c r="D2313" s="95" t="s">
        <v>301</v>
      </c>
      <c r="E2313" s="95"/>
    </row>
    <row r="2314" spans="1:5" x14ac:dyDescent="0.25">
      <c r="A2314" s="95" t="s">
        <v>4334</v>
      </c>
      <c r="B2314" s="95" t="s">
        <v>4335</v>
      </c>
      <c r="C2314" s="95" t="s">
        <v>37</v>
      </c>
      <c r="D2314" s="95" t="s">
        <v>301</v>
      </c>
      <c r="E2314" s="95"/>
    </row>
    <row r="2315" spans="1:5" x14ac:dyDescent="0.25">
      <c r="A2315" s="95" t="s">
        <v>4336</v>
      </c>
      <c r="B2315" s="95" t="s">
        <v>4337</v>
      </c>
      <c r="C2315" s="95" t="s">
        <v>42</v>
      </c>
      <c r="D2315" s="95" t="s">
        <v>302</v>
      </c>
      <c r="E2315" s="95"/>
    </row>
    <row r="2316" spans="1:5" x14ac:dyDescent="0.25">
      <c r="A2316" s="95" t="s">
        <v>4338</v>
      </c>
      <c r="B2316" s="95" t="s">
        <v>4339</v>
      </c>
      <c r="C2316" s="95" t="s">
        <v>42</v>
      </c>
      <c r="D2316" s="95" t="s">
        <v>302</v>
      </c>
      <c r="E2316" s="95"/>
    </row>
    <row r="2317" spans="1:5" x14ac:dyDescent="0.25">
      <c r="A2317" s="95" t="s">
        <v>4340</v>
      </c>
      <c r="B2317" s="95" t="s">
        <v>4341</v>
      </c>
      <c r="C2317" s="95" t="s">
        <v>42</v>
      </c>
      <c r="D2317" s="95" t="s">
        <v>302</v>
      </c>
      <c r="E2317" s="95"/>
    </row>
    <row r="2318" spans="1:5" x14ac:dyDescent="0.25">
      <c r="A2318" s="95" t="s">
        <v>4342</v>
      </c>
      <c r="B2318" s="95" t="s">
        <v>4343</v>
      </c>
      <c r="C2318" s="95" t="s">
        <v>42</v>
      </c>
      <c r="D2318" s="95" t="s">
        <v>302</v>
      </c>
      <c r="E2318" s="95"/>
    </row>
    <row r="2319" spans="1:5" x14ac:dyDescent="0.25">
      <c r="A2319" s="95" t="s">
        <v>4344</v>
      </c>
      <c r="B2319" s="95" t="s">
        <v>4345</v>
      </c>
      <c r="C2319" s="95" t="s">
        <v>42</v>
      </c>
      <c r="D2319" s="95" t="s">
        <v>302</v>
      </c>
      <c r="E2319" s="95"/>
    </row>
    <row r="2320" spans="1:5" x14ac:dyDescent="0.25">
      <c r="A2320" s="95" t="s">
        <v>4346</v>
      </c>
      <c r="B2320" s="95" t="s">
        <v>4347</v>
      </c>
      <c r="C2320" s="95" t="s">
        <v>42</v>
      </c>
      <c r="D2320" s="95" t="s">
        <v>302</v>
      </c>
      <c r="E2320" s="95"/>
    </row>
    <row r="2321" spans="1:5" x14ac:dyDescent="0.25">
      <c r="A2321" s="95" t="s">
        <v>4348</v>
      </c>
      <c r="B2321" s="95" t="s">
        <v>4349</v>
      </c>
      <c r="C2321" s="95" t="s">
        <v>42</v>
      </c>
      <c r="D2321" s="95" t="s">
        <v>302</v>
      </c>
      <c r="E2321" s="95"/>
    </row>
    <row r="2322" spans="1:5" x14ac:dyDescent="0.25">
      <c r="A2322" s="95" t="s">
        <v>4350</v>
      </c>
      <c r="B2322" s="95" t="s">
        <v>4351</v>
      </c>
      <c r="C2322" s="95" t="s">
        <v>42</v>
      </c>
      <c r="D2322" s="95" t="s">
        <v>302</v>
      </c>
      <c r="E2322" s="95"/>
    </row>
    <row r="2323" spans="1:5" x14ac:dyDescent="0.25">
      <c r="A2323" s="95" t="s">
        <v>4352</v>
      </c>
      <c r="B2323" s="95" t="s">
        <v>4353</v>
      </c>
      <c r="C2323" s="95" t="s">
        <v>42</v>
      </c>
      <c r="D2323" s="95" t="s">
        <v>302</v>
      </c>
      <c r="E2323" s="95"/>
    </row>
    <row r="2324" spans="1:5" x14ac:dyDescent="0.25">
      <c r="A2324" s="95" t="s">
        <v>4354</v>
      </c>
      <c r="B2324" s="95" t="s">
        <v>4355</v>
      </c>
      <c r="C2324" s="95" t="s">
        <v>42</v>
      </c>
      <c r="D2324" s="95" t="s">
        <v>302</v>
      </c>
      <c r="E2324" s="95"/>
    </row>
    <row r="2325" spans="1:5" x14ac:dyDescent="0.25">
      <c r="A2325" s="95" t="s">
        <v>4356</v>
      </c>
      <c r="B2325" s="95" t="s">
        <v>4357</v>
      </c>
      <c r="C2325" s="95" t="s">
        <v>42</v>
      </c>
      <c r="D2325" s="95" t="s">
        <v>302</v>
      </c>
      <c r="E2325" s="95"/>
    </row>
    <row r="2326" spans="1:5" x14ac:dyDescent="0.25">
      <c r="A2326" s="95" t="s">
        <v>4358</v>
      </c>
      <c r="B2326" s="95" t="s">
        <v>4359</v>
      </c>
      <c r="C2326" s="95" t="s">
        <v>42</v>
      </c>
      <c r="D2326" s="95" t="s">
        <v>302</v>
      </c>
      <c r="E2326" s="95"/>
    </row>
    <row r="2327" spans="1:5" x14ac:dyDescent="0.25">
      <c r="A2327" s="95" t="s">
        <v>4360</v>
      </c>
      <c r="B2327" s="95" t="s">
        <v>4361</v>
      </c>
      <c r="C2327" s="95" t="s">
        <v>37</v>
      </c>
      <c r="D2327" s="95" t="s">
        <v>302</v>
      </c>
      <c r="E2327" s="95"/>
    </row>
    <row r="2328" spans="1:5" x14ac:dyDescent="0.25">
      <c r="A2328" s="95" t="s">
        <v>4362</v>
      </c>
      <c r="B2328" s="95" t="s">
        <v>4339</v>
      </c>
      <c r="C2328" s="95" t="s">
        <v>90</v>
      </c>
      <c r="D2328" s="95" t="s">
        <v>302</v>
      </c>
      <c r="E2328" s="95"/>
    </row>
    <row r="2329" spans="1:5" x14ac:dyDescent="0.25">
      <c r="A2329" s="95" t="s">
        <v>4363</v>
      </c>
      <c r="B2329" s="95" t="s">
        <v>4364</v>
      </c>
      <c r="C2329" s="95" t="s">
        <v>42</v>
      </c>
      <c r="D2329" s="95" t="s">
        <v>302</v>
      </c>
      <c r="E2329" s="95"/>
    </row>
    <row r="2330" spans="1:5" x14ac:dyDescent="0.25">
      <c r="A2330" s="95" t="s">
        <v>4365</v>
      </c>
      <c r="B2330" s="95" t="s">
        <v>4366</v>
      </c>
      <c r="C2330" s="95" t="s">
        <v>90</v>
      </c>
      <c r="D2330" s="95" t="s">
        <v>302</v>
      </c>
      <c r="E2330" s="95"/>
    </row>
    <row r="2331" spans="1:5" x14ac:dyDescent="0.25">
      <c r="A2331" s="95" t="s">
        <v>4367</v>
      </c>
      <c r="B2331" s="95" t="s">
        <v>4368</v>
      </c>
      <c r="C2331" s="95" t="s">
        <v>90</v>
      </c>
      <c r="D2331" s="95" t="s">
        <v>301</v>
      </c>
      <c r="E2331" s="95"/>
    </row>
    <row r="2332" spans="1:5" x14ac:dyDescent="0.25">
      <c r="A2332" s="95" t="s">
        <v>4369</v>
      </c>
      <c r="B2332" s="95" t="s">
        <v>4370</v>
      </c>
      <c r="C2332" s="95" t="s">
        <v>90</v>
      </c>
      <c r="D2332" s="95" t="s">
        <v>301</v>
      </c>
      <c r="E2332" s="95"/>
    </row>
    <row r="2333" spans="1:5" x14ac:dyDescent="0.25">
      <c r="A2333" s="95" t="s">
        <v>4371</v>
      </c>
      <c r="B2333" s="95" t="s">
        <v>4025</v>
      </c>
      <c r="C2333" s="95" t="s">
        <v>37</v>
      </c>
      <c r="D2333" s="95" t="s">
        <v>301</v>
      </c>
      <c r="E2333" s="95"/>
    </row>
    <row r="2334" spans="1:5" x14ac:dyDescent="0.25">
      <c r="A2334" s="95" t="s">
        <v>4372</v>
      </c>
      <c r="B2334" s="95" t="s">
        <v>4027</v>
      </c>
      <c r="C2334" s="95" t="s">
        <v>90</v>
      </c>
      <c r="D2334" s="95" t="s">
        <v>301</v>
      </c>
      <c r="E2334" s="95"/>
    </row>
    <row r="2335" spans="1:5" x14ac:dyDescent="0.25">
      <c r="A2335" s="95" t="s">
        <v>4373</v>
      </c>
      <c r="B2335" s="95" t="s">
        <v>4374</v>
      </c>
      <c r="C2335" s="95" t="s">
        <v>37</v>
      </c>
      <c r="D2335" s="95" t="s">
        <v>302</v>
      </c>
      <c r="E2335" s="95"/>
    </row>
    <row r="2336" spans="1:5" x14ac:dyDescent="0.25">
      <c r="A2336" s="95" t="s">
        <v>4375</v>
      </c>
      <c r="B2336" s="95" t="s">
        <v>4374</v>
      </c>
      <c r="C2336" s="95" t="s">
        <v>37</v>
      </c>
      <c r="D2336" s="95" t="s">
        <v>302</v>
      </c>
      <c r="E2336" s="95"/>
    </row>
    <row r="2337" spans="1:5" x14ac:dyDescent="0.25">
      <c r="A2337" s="95" t="s">
        <v>4376</v>
      </c>
      <c r="B2337" s="95" t="s">
        <v>4374</v>
      </c>
      <c r="C2337" s="95" t="s">
        <v>37</v>
      </c>
      <c r="D2337" s="95" t="s">
        <v>302</v>
      </c>
      <c r="E2337" s="95"/>
    </row>
    <row r="2338" spans="1:5" x14ac:dyDescent="0.25">
      <c r="A2338" s="95" t="s">
        <v>4377</v>
      </c>
      <c r="B2338" s="95" t="s">
        <v>4374</v>
      </c>
      <c r="C2338" s="95" t="s">
        <v>37</v>
      </c>
      <c r="D2338" s="95" t="s">
        <v>302</v>
      </c>
      <c r="E2338" s="95"/>
    </row>
    <row r="2339" spans="1:5" x14ac:dyDescent="0.25">
      <c r="A2339" s="95" t="s">
        <v>4378</v>
      </c>
      <c r="B2339" s="95" t="s">
        <v>4374</v>
      </c>
      <c r="C2339" s="95" t="s">
        <v>37</v>
      </c>
      <c r="D2339" s="95" t="s">
        <v>302</v>
      </c>
      <c r="E2339" s="95"/>
    </row>
    <row r="2340" spans="1:5" x14ac:dyDescent="0.25">
      <c r="A2340" s="95" t="s">
        <v>4379</v>
      </c>
      <c r="B2340" s="95" t="s">
        <v>4374</v>
      </c>
      <c r="C2340" s="95" t="s">
        <v>37</v>
      </c>
      <c r="D2340" s="95" t="s">
        <v>302</v>
      </c>
      <c r="E2340" s="95"/>
    </row>
    <row r="2341" spans="1:5" x14ac:dyDescent="0.25">
      <c r="A2341" s="95" t="s">
        <v>4380</v>
      </c>
      <c r="B2341" s="95" t="s">
        <v>4374</v>
      </c>
      <c r="C2341" s="95" t="s">
        <v>37</v>
      </c>
      <c r="D2341" s="95" t="s">
        <v>302</v>
      </c>
      <c r="E2341" s="95"/>
    </row>
    <row r="2342" spans="1:5" x14ac:dyDescent="0.25">
      <c r="A2342" s="95" t="s">
        <v>4381</v>
      </c>
      <c r="B2342" s="95" t="s">
        <v>4374</v>
      </c>
      <c r="C2342" s="95" t="s">
        <v>37</v>
      </c>
      <c r="D2342" s="95" t="s">
        <v>302</v>
      </c>
      <c r="E2342" s="95"/>
    </row>
    <row r="2343" spans="1:5" x14ac:dyDescent="0.25">
      <c r="A2343" s="95" t="s">
        <v>4382</v>
      </c>
      <c r="B2343" s="95" t="s">
        <v>4383</v>
      </c>
      <c r="C2343" s="95" t="s">
        <v>37</v>
      </c>
      <c r="D2343" s="95" t="s">
        <v>302</v>
      </c>
      <c r="E2343" s="95"/>
    </row>
    <row r="2344" spans="1:5" x14ac:dyDescent="0.25">
      <c r="A2344" s="95" t="s">
        <v>271</v>
      </c>
      <c r="B2344" s="95" t="s">
        <v>4384</v>
      </c>
      <c r="C2344" s="95" t="s">
        <v>37</v>
      </c>
      <c r="D2344" s="95" t="s">
        <v>302</v>
      </c>
      <c r="E2344" s="95"/>
    </row>
    <row r="2345" spans="1:5" x14ac:dyDescent="0.25">
      <c r="A2345" s="95" t="s">
        <v>4385</v>
      </c>
      <c r="B2345" s="95" t="s">
        <v>4384</v>
      </c>
      <c r="C2345" s="95" t="s">
        <v>37</v>
      </c>
      <c r="D2345" s="95" t="s">
        <v>302</v>
      </c>
      <c r="E2345" s="95"/>
    </row>
    <row r="2346" spans="1:5" x14ac:dyDescent="0.25">
      <c r="A2346" s="95" t="s">
        <v>4386</v>
      </c>
      <c r="B2346" s="95" t="s">
        <v>4384</v>
      </c>
      <c r="C2346" s="95" t="s">
        <v>37</v>
      </c>
      <c r="D2346" s="95" t="s">
        <v>302</v>
      </c>
      <c r="E2346" s="95"/>
    </row>
    <row r="2347" spans="1:5" x14ac:dyDescent="0.25">
      <c r="A2347" s="95" t="s">
        <v>4387</v>
      </c>
      <c r="B2347" s="95" t="s">
        <v>4384</v>
      </c>
      <c r="C2347" s="95" t="s">
        <v>37</v>
      </c>
      <c r="D2347" s="95" t="s">
        <v>302</v>
      </c>
      <c r="E2347" s="95"/>
    </row>
    <row r="2348" spans="1:5" x14ac:dyDescent="0.25">
      <c r="A2348" s="95" t="s">
        <v>4388</v>
      </c>
      <c r="B2348" s="95" t="s">
        <v>4384</v>
      </c>
      <c r="C2348" s="95" t="s">
        <v>37</v>
      </c>
      <c r="D2348" s="95" t="s">
        <v>302</v>
      </c>
      <c r="E2348" s="95"/>
    </row>
    <row r="2349" spans="1:5" x14ac:dyDescent="0.25">
      <c r="A2349" s="95" t="s">
        <v>4389</v>
      </c>
      <c r="B2349" s="95" t="s">
        <v>4384</v>
      </c>
      <c r="C2349" s="95" t="s">
        <v>37</v>
      </c>
      <c r="D2349" s="95" t="s">
        <v>302</v>
      </c>
      <c r="E2349" s="95"/>
    </row>
    <row r="2350" spans="1:5" x14ac:dyDescent="0.25">
      <c r="A2350" s="95" t="s">
        <v>4390</v>
      </c>
      <c r="B2350" s="95" t="s">
        <v>4384</v>
      </c>
      <c r="C2350" s="95" t="s">
        <v>37</v>
      </c>
      <c r="D2350" s="95" t="s">
        <v>302</v>
      </c>
      <c r="E2350" s="95"/>
    </row>
    <row r="2351" spans="1:5" x14ac:dyDescent="0.25">
      <c r="A2351" s="95" t="s">
        <v>4391</v>
      </c>
      <c r="B2351" s="95" t="s">
        <v>4384</v>
      </c>
      <c r="C2351" s="95" t="s">
        <v>37</v>
      </c>
      <c r="D2351" s="95" t="s">
        <v>302</v>
      </c>
      <c r="E2351" s="95"/>
    </row>
    <row r="2352" spans="1:5" x14ac:dyDescent="0.25">
      <c r="A2352" s="95" t="s">
        <v>4392</v>
      </c>
      <c r="B2352" s="95" t="s">
        <v>4393</v>
      </c>
      <c r="C2352" s="95" t="s">
        <v>37</v>
      </c>
      <c r="D2352" s="95" t="s">
        <v>302</v>
      </c>
      <c r="E2352" s="95"/>
    </row>
    <row r="2353" spans="1:5" x14ac:dyDescent="0.25">
      <c r="A2353" s="95" t="s">
        <v>4394</v>
      </c>
      <c r="B2353" s="95" t="s">
        <v>4395</v>
      </c>
      <c r="C2353" s="95" t="s">
        <v>37</v>
      </c>
      <c r="D2353" s="95" t="s">
        <v>302</v>
      </c>
      <c r="E2353" s="95"/>
    </row>
    <row r="2354" spans="1:5" x14ac:dyDescent="0.25">
      <c r="A2354" s="95" t="s">
        <v>4396</v>
      </c>
      <c r="B2354" s="95" t="s">
        <v>4397</v>
      </c>
      <c r="C2354" s="95" t="s">
        <v>37</v>
      </c>
      <c r="D2354" s="95" t="s">
        <v>302</v>
      </c>
      <c r="E2354" s="95"/>
    </row>
    <row r="2355" spans="1:5" x14ac:dyDescent="0.25">
      <c r="A2355" s="95" t="s">
        <v>4398</v>
      </c>
      <c r="B2355" s="95" t="s">
        <v>4397</v>
      </c>
      <c r="C2355" s="95" t="s">
        <v>37</v>
      </c>
      <c r="D2355" s="95" t="s">
        <v>302</v>
      </c>
      <c r="E2355" s="95"/>
    </row>
    <row r="2356" spans="1:5" x14ac:dyDescent="0.25">
      <c r="A2356" s="95" t="s">
        <v>4399</v>
      </c>
      <c r="B2356" s="95" t="s">
        <v>4397</v>
      </c>
      <c r="C2356" s="95" t="s">
        <v>37</v>
      </c>
      <c r="D2356" s="95" t="s">
        <v>302</v>
      </c>
      <c r="E2356" s="95"/>
    </row>
    <row r="2357" spans="1:5" x14ac:dyDescent="0.25">
      <c r="A2357" s="95" t="s">
        <v>4400</v>
      </c>
      <c r="B2357" s="95" t="s">
        <v>4401</v>
      </c>
      <c r="C2357" s="95" t="s">
        <v>37</v>
      </c>
      <c r="D2357" s="95" t="s">
        <v>302</v>
      </c>
      <c r="E2357" s="95"/>
    </row>
    <row r="2358" spans="1:5" x14ac:dyDescent="0.25">
      <c r="A2358" s="95" t="s">
        <v>4402</v>
      </c>
      <c r="B2358" s="95" t="s">
        <v>4403</v>
      </c>
      <c r="C2358" s="95" t="s">
        <v>37</v>
      </c>
      <c r="D2358" s="95" t="s">
        <v>301</v>
      </c>
      <c r="E2358" s="95"/>
    </row>
    <row r="2359" spans="1:5" x14ac:dyDescent="0.25">
      <c r="A2359" s="95" t="s">
        <v>4404</v>
      </c>
      <c r="B2359" s="95" t="s">
        <v>4405</v>
      </c>
      <c r="C2359" s="95" t="s">
        <v>37</v>
      </c>
      <c r="D2359" s="95" t="s">
        <v>301</v>
      </c>
      <c r="E2359" s="95"/>
    </row>
    <row r="2360" spans="1:5" x14ac:dyDescent="0.25">
      <c r="A2360" s="95" t="s">
        <v>4406</v>
      </c>
      <c r="B2360" s="95" t="s">
        <v>4407</v>
      </c>
      <c r="C2360" s="95" t="s">
        <v>42</v>
      </c>
      <c r="D2360" s="95" t="s">
        <v>302</v>
      </c>
      <c r="E2360" s="95"/>
    </row>
    <row r="2361" spans="1:5" x14ac:dyDescent="0.25">
      <c r="A2361" s="95" t="s">
        <v>4408</v>
      </c>
      <c r="B2361" s="95" t="s">
        <v>4409</v>
      </c>
      <c r="C2361" s="95" t="s">
        <v>37</v>
      </c>
      <c r="D2361" s="95" t="s">
        <v>302</v>
      </c>
      <c r="E2361" s="95"/>
    </row>
    <row r="2362" spans="1:5" x14ac:dyDescent="0.25">
      <c r="A2362" s="95" t="s">
        <v>4410</v>
      </c>
      <c r="B2362" s="95" t="s">
        <v>4411</v>
      </c>
      <c r="C2362" s="95" t="s">
        <v>46</v>
      </c>
      <c r="D2362" s="95" t="s">
        <v>302</v>
      </c>
      <c r="E2362" s="95"/>
    </row>
    <row r="2363" spans="1:5" x14ac:dyDescent="0.25">
      <c r="A2363" s="95" t="s">
        <v>4412</v>
      </c>
      <c r="B2363" s="95" t="s">
        <v>4413</v>
      </c>
      <c r="C2363" s="95" t="s">
        <v>37</v>
      </c>
      <c r="D2363" s="95" t="s">
        <v>302</v>
      </c>
      <c r="E2363" s="95"/>
    </row>
    <row r="2364" spans="1:5" x14ac:dyDescent="0.25">
      <c r="A2364" s="95" t="s">
        <v>4414</v>
      </c>
      <c r="B2364" s="95" t="s">
        <v>4415</v>
      </c>
      <c r="C2364" s="95" t="s">
        <v>46</v>
      </c>
      <c r="D2364" s="95" t="s">
        <v>302</v>
      </c>
      <c r="E2364" s="95"/>
    </row>
    <row r="2365" spans="1:5" x14ac:dyDescent="0.25">
      <c r="A2365" s="95" t="s">
        <v>273</v>
      </c>
      <c r="B2365" s="95" t="s">
        <v>4416</v>
      </c>
      <c r="C2365" s="95" t="s">
        <v>90</v>
      </c>
      <c r="D2365" s="95" t="s">
        <v>301</v>
      </c>
      <c r="E2365" s="95"/>
    </row>
    <row r="2366" spans="1:5" x14ac:dyDescent="0.25">
      <c r="A2366" s="95" t="s">
        <v>4417</v>
      </c>
      <c r="B2366" s="95" t="s">
        <v>4418</v>
      </c>
      <c r="C2366" s="95" t="s">
        <v>37</v>
      </c>
      <c r="D2366" s="95"/>
      <c r="E2366" s="95" t="s">
        <v>4829</v>
      </c>
    </row>
    <row r="2367" spans="1:5" x14ac:dyDescent="0.25">
      <c r="A2367" s="95" t="s">
        <v>4419</v>
      </c>
      <c r="B2367" s="95" t="s">
        <v>4420</v>
      </c>
      <c r="C2367" s="95" t="s">
        <v>37</v>
      </c>
      <c r="D2367" s="95"/>
      <c r="E2367" s="95" t="s">
        <v>4829</v>
      </c>
    </row>
    <row r="2368" spans="1:5" x14ac:dyDescent="0.25">
      <c r="A2368" s="95" t="s">
        <v>4421</v>
      </c>
      <c r="B2368" s="95" t="s">
        <v>4420</v>
      </c>
      <c r="C2368" s="95" t="s">
        <v>37</v>
      </c>
      <c r="D2368" s="95"/>
      <c r="E2368" s="95" t="s">
        <v>4829</v>
      </c>
    </row>
    <row r="2369" spans="1:5" x14ac:dyDescent="0.25">
      <c r="A2369" s="95" t="s">
        <v>4422</v>
      </c>
      <c r="B2369" s="95" t="s">
        <v>4420</v>
      </c>
      <c r="C2369" s="95" t="s">
        <v>37</v>
      </c>
      <c r="D2369" s="95"/>
      <c r="E2369" s="95" t="s">
        <v>4829</v>
      </c>
    </row>
    <row r="2370" spans="1:5" x14ac:dyDescent="0.25">
      <c r="A2370" s="95" t="s">
        <v>4423</v>
      </c>
      <c r="B2370" s="95" t="s">
        <v>4420</v>
      </c>
      <c r="C2370" s="95" t="s">
        <v>37</v>
      </c>
      <c r="D2370" s="95"/>
      <c r="E2370" s="95" t="s">
        <v>4829</v>
      </c>
    </row>
    <row r="2371" spans="1:5" x14ac:dyDescent="0.25">
      <c r="A2371" s="95" t="s">
        <v>4424</v>
      </c>
      <c r="B2371" s="95" t="s">
        <v>4420</v>
      </c>
      <c r="C2371" s="95" t="s">
        <v>37</v>
      </c>
      <c r="D2371" s="95"/>
      <c r="E2371" s="95" t="s">
        <v>4829</v>
      </c>
    </row>
    <row r="2372" spans="1:5" x14ac:dyDescent="0.25">
      <c r="A2372" s="95" t="s">
        <v>4425</v>
      </c>
      <c r="B2372" s="95" t="s">
        <v>4420</v>
      </c>
      <c r="C2372" s="95" t="s">
        <v>37</v>
      </c>
      <c r="D2372" s="95"/>
      <c r="E2372" s="95" t="s">
        <v>4829</v>
      </c>
    </row>
    <row r="2373" spans="1:5" x14ac:dyDescent="0.25">
      <c r="A2373" s="95" t="s">
        <v>4426</v>
      </c>
      <c r="B2373" s="95" t="s">
        <v>4427</v>
      </c>
      <c r="C2373" s="95" t="s">
        <v>37</v>
      </c>
      <c r="D2373" s="95"/>
      <c r="E2373" s="95" t="s">
        <v>4829</v>
      </c>
    </row>
    <row r="2374" spans="1:5" x14ac:dyDescent="0.25">
      <c r="A2374" s="95" t="s">
        <v>4428</v>
      </c>
      <c r="B2374" s="95" t="s">
        <v>4429</v>
      </c>
      <c r="C2374" s="95" t="s">
        <v>37</v>
      </c>
      <c r="D2374" s="95"/>
      <c r="E2374" s="95" t="s">
        <v>4829</v>
      </c>
    </row>
    <row r="2375" spans="1:5" x14ac:dyDescent="0.25">
      <c r="A2375" s="95" t="s">
        <v>4430</v>
      </c>
      <c r="B2375" s="95" t="s">
        <v>4431</v>
      </c>
      <c r="C2375" s="95" t="s">
        <v>46</v>
      </c>
      <c r="D2375" s="95" t="s">
        <v>302</v>
      </c>
      <c r="E2375" s="95"/>
    </row>
    <row r="2376" spans="1:5" x14ac:dyDescent="0.25">
      <c r="A2376" s="95" t="s">
        <v>4432</v>
      </c>
      <c r="B2376" s="95" t="s">
        <v>4433</v>
      </c>
      <c r="C2376" s="95" t="s">
        <v>46</v>
      </c>
      <c r="D2376" s="95" t="s">
        <v>302</v>
      </c>
      <c r="E2376" s="95"/>
    </row>
    <row r="2377" spans="1:5" x14ac:dyDescent="0.25">
      <c r="A2377" s="95" t="s">
        <v>4434</v>
      </c>
      <c r="B2377" s="95" t="s">
        <v>4435</v>
      </c>
      <c r="C2377" s="95" t="s">
        <v>46</v>
      </c>
      <c r="D2377" s="95" t="s">
        <v>302</v>
      </c>
      <c r="E2377" s="95"/>
    </row>
    <row r="2378" spans="1:5" x14ac:dyDescent="0.25">
      <c r="A2378" s="95" t="s">
        <v>4436</v>
      </c>
      <c r="B2378" s="95" t="s">
        <v>4437</v>
      </c>
      <c r="C2378" s="95" t="s">
        <v>46</v>
      </c>
      <c r="D2378" s="95" t="s">
        <v>302</v>
      </c>
      <c r="E2378" s="95"/>
    </row>
    <row r="2379" spans="1:5" x14ac:dyDescent="0.25">
      <c r="A2379" s="95" t="s">
        <v>4438</v>
      </c>
      <c r="B2379" s="95" t="s">
        <v>4439</v>
      </c>
      <c r="C2379" s="95" t="s">
        <v>46</v>
      </c>
      <c r="D2379" s="95" t="s">
        <v>302</v>
      </c>
      <c r="E2379" s="95"/>
    </row>
    <row r="2380" spans="1:5" x14ac:dyDescent="0.25">
      <c r="A2380" s="95" t="s">
        <v>4440</v>
      </c>
      <c r="B2380" s="95" t="s">
        <v>4441</v>
      </c>
      <c r="C2380" s="95" t="s">
        <v>46</v>
      </c>
      <c r="D2380" s="95" t="s">
        <v>302</v>
      </c>
      <c r="E2380" s="95"/>
    </row>
    <row r="2381" spans="1:5" x14ac:dyDescent="0.25">
      <c r="A2381" s="95" t="s">
        <v>4442</v>
      </c>
      <c r="B2381" s="95" t="s">
        <v>4443</v>
      </c>
      <c r="C2381" s="95" t="s">
        <v>37</v>
      </c>
      <c r="D2381" s="95" t="s">
        <v>301</v>
      </c>
      <c r="E2381" s="95"/>
    </row>
    <row r="2382" spans="1:5" x14ac:dyDescent="0.25">
      <c r="A2382" s="95" t="s">
        <v>4444</v>
      </c>
      <c r="B2382" s="95" t="s">
        <v>4445</v>
      </c>
      <c r="C2382" s="95" t="s">
        <v>46</v>
      </c>
      <c r="D2382" s="95" t="s">
        <v>302</v>
      </c>
      <c r="E2382" s="95"/>
    </row>
    <row r="2383" spans="1:5" x14ac:dyDescent="0.25">
      <c r="A2383" s="95" t="s">
        <v>4446</v>
      </c>
      <c r="B2383" s="95" t="s">
        <v>4447</v>
      </c>
      <c r="C2383" s="95" t="s">
        <v>90</v>
      </c>
      <c r="D2383" s="95" t="s">
        <v>302</v>
      </c>
      <c r="E2383" s="95"/>
    </row>
    <row r="2384" spans="1:5" x14ac:dyDescent="0.25">
      <c r="A2384" s="95" t="s">
        <v>4448</v>
      </c>
      <c r="B2384" s="95" t="s">
        <v>4449</v>
      </c>
      <c r="C2384" s="95" t="s">
        <v>46</v>
      </c>
      <c r="D2384" s="95" t="s">
        <v>302</v>
      </c>
      <c r="E2384" s="95"/>
    </row>
    <row r="2385" spans="1:5" x14ac:dyDescent="0.25">
      <c r="A2385" s="95" t="s">
        <v>4450</v>
      </c>
      <c r="B2385" s="95" t="s">
        <v>4451</v>
      </c>
      <c r="C2385" s="95" t="s">
        <v>37</v>
      </c>
      <c r="D2385" s="95" t="s">
        <v>302</v>
      </c>
      <c r="E2385" s="95"/>
    </row>
    <row r="2386" spans="1:5" x14ac:dyDescent="0.25">
      <c r="A2386" s="95" t="s">
        <v>4452</v>
      </c>
      <c r="B2386" s="95" t="s">
        <v>4453</v>
      </c>
      <c r="C2386" s="95" t="s">
        <v>37</v>
      </c>
      <c r="D2386" s="95" t="s">
        <v>302</v>
      </c>
      <c r="E2386" s="95"/>
    </row>
    <row r="2387" spans="1:5" x14ac:dyDescent="0.25">
      <c r="A2387" s="95" t="s">
        <v>4454</v>
      </c>
      <c r="B2387" s="95" t="s">
        <v>4455</v>
      </c>
      <c r="C2387" s="95" t="s">
        <v>37</v>
      </c>
      <c r="D2387" s="95" t="s">
        <v>302</v>
      </c>
      <c r="E2387" s="95"/>
    </row>
    <row r="2388" spans="1:5" x14ac:dyDescent="0.25">
      <c r="A2388" s="95" t="s">
        <v>4456</v>
      </c>
      <c r="B2388" s="95" t="s">
        <v>4457</v>
      </c>
      <c r="C2388" s="95" t="s">
        <v>46</v>
      </c>
      <c r="D2388" s="95" t="s">
        <v>302</v>
      </c>
      <c r="E2388" s="95"/>
    </row>
    <row r="2389" spans="1:5" x14ac:dyDescent="0.25">
      <c r="A2389" s="95" t="s">
        <v>4458</v>
      </c>
      <c r="B2389" s="95" t="s">
        <v>4459</v>
      </c>
      <c r="C2389" s="95" t="s">
        <v>46</v>
      </c>
      <c r="D2389" s="95" t="s">
        <v>302</v>
      </c>
      <c r="E2389" s="95"/>
    </row>
    <row r="2390" spans="1:5" x14ac:dyDescent="0.25">
      <c r="A2390" s="95" t="s">
        <v>4460</v>
      </c>
      <c r="B2390" s="95" t="s">
        <v>4461</v>
      </c>
      <c r="C2390" s="95" t="s">
        <v>37</v>
      </c>
      <c r="D2390" s="95" t="s">
        <v>302</v>
      </c>
      <c r="E2390" s="95"/>
    </row>
    <row r="2391" spans="1:5" x14ac:dyDescent="0.25">
      <c r="A2391" s="95" t="s">
        <v>4462</v>
      </c>
      <c r="B2391" s="95" t="s">
        <v>4463</v>
      </c>
      <c r="C2391" s="95" t="s">
        <v>46</v>
      </c>
      <c r="D2391" s="95" t="s">
        <v>302</v>
      </c>
      <c r="E2391" s="95"/>
    </row>
    <row r="2392" spans="1:5" x14ac:dyDescent="0.25">
      <c r="A2392" s="95" t="s">
        <v>4464</v>
      </c>
      <c r="B2392" s="95" t="s">
        <v>4465</v>
      </c>
      <c r="C2392" s="95" t="s">
        <v>90</v>
      </c>
      <c r="D2392" s="95" t="s">
        <v>302</v>
      </c>
      <c r="E2392" s="95"/>
    </row>
    <row r="2393" spans="1:5" x14ac:dyDescent="0.25">
      <c r="A2393" s="95" t="s">
        <v>4466</v>
      </c>
      <c r="B2393" s="95" t="s">
        <v>4467</v>
      </c>
      <c r="C2393" s="95" t="s">
        <v>37</v>
      </c>
      <c r="D2393" s="95" t="s">
        <v>302</v>
      </c>
      <c r="E2393" s="95"/>
    </row>
    <row r="2394" spans="1:5" x14ac:dyDescent="0.25">
      <c r="A2394" s="95" t="s">
        <v>4468</v>
      </c>
      <c r="B2394" s="95" t="s">
        <v>4403</v>
      </c>
      <c r="C2394" s="95" t="s">
        <v>90</v>
      </c>
      <c r="D2394" s="95" t="s">
        <v>301</v>
      </c>
      <c r="E2394" s="95"/>
    </row>
    <row r="2395" spans="1:5" x14ac:dyDescent="0.25">
      <c r="A2395" s="95" t="s">
        <v>4469</v>
      </c>
      <c r="B2395" s="95" t="s">
        <v>4403</v>
      </c>
      <c r="C2395" s="95" t="s">
        <v>90</v>
      </c>
      <c r="D2395" s="95" t="s">
        <v>301</v>
      </c>
      <c r="E2395" s="95"/>
    </row>
    <row r="2396" spans="1:5" x14ac:dyDescent="0.25">
      <c r="A2396" s="95" t="s">
        <v>4470</v>
      </c>
      <c r="B2396" s="95" t="s">
        <v>4403</v>
      </c>
      <c r="C2396" s="95" t="s">
        <v>90</v>
      </c>
      <c r="D2396" s="95" t="s">
        <v>301</v>
      </c>
      <c r="E2396" s="95"/>
    </row>
    <row r="2397" spans="1:5" x14ac:dyDescent="0.25">
      <c r="A2397" s="95" t="s">
        <v>4471</v>
      </c>
      <c r="B2397" s="95" t="s">
        <v>4403</v>
      </c>
      <c r="C2397" s="95" t="s">
        <v>90</v>
      </c>
      <c r="D2397" s="95" t="s">
        <v>301</v>
      </c>
      <c r="E2397" s="95"/>
    </row>
    <row r="2398" spans="1:5" x14ac:dyDescent="0.25">
      <c r="A2398" s="95" t="s">
        <v>4472</v>
      </c>
      <c r="B2398" s="95" t="s">
        <v>4403</v>
      </c>
      <c r="C2398" s="95" t="s">
        <v>90</v>
      </c>
      <c r="D2398" s="95" t="s">
        <v>301</v>
      </c>
      <c r="E2398" s="95"/>
    </row>
    <row r="2399" spans="1:5" x14ac:dyDescent="0.25">
      <c r="A2399" s="95" t="s">
        <v>4473</v>
      </c>
      <c r="B2399" s="95" t="s">
        <v>4474</v>
      </c>
      <c r="C2399" s="95" t="s">
        <v>46</v>
      </c>
      <c r="D2399" s="95" t="s">
        <v>302</v>
      </c>
      <c r="E2399" s="95"/>
    </row>
    <row r="2400" spans="1:5" x14ac:dyDescent="0.25">
      <c r="A2400" s="95" t="s">
        <v>4475</v>
      </c>
      <c r="B2400" s="95" t="s">
        <v>4476</v>
      </c>
      <c r="C2400" s="95" t="s">
        <v>37</v>
      </c>
      <c r="D2400" s="95" t="s">
        <v>302</v>
      </c>
      <c r="E2400" s="95"/>
    </row>
    <row r="2401" spans="1:5" x14ac:dyDescent="0.25">
      <c r="A2401" s="95" t="s">
        <v>4477</v>
      </c>
      <c r="B2401" s="95" t="s">
        <v>4478</v>
      </c>
      <c r="C2401" s="95" t="s">
        <v>46</v>
      </c>
      <c r="D2401" s="95" t="s">
        <v>302</v>
      </c>
      <c r="E2401" s="95"/>
    </row>
    <row r="2402" spans="1:5" x14ac:dyDescent="0.25">
      <c r="A2402" s="95" t="s">
        <v>4479</v>
      </c>
      <c r="B2402" s="95" t="s">
        <v>4480</v>
      </c>
      <c r="C2402" s="95" t="s">
        <v>90</v>
      </c>
      <c r="D2402" s="95" t="s">
        <v>302</v>
      </c>
      <c r="E2402" s="95"/>
    </row>
    <row r="2403" spans="1:5" x14ac:dyDescent="0.25">
      <c r="A2403" s="95" t="s">
        <v>4481</v>
      </c>
      <c r="B2403" s="95" t="s">
        <v>4482</v>
      </c>
      <c r="C2403" s="95" t="s">
        <v>46</v>
      </c>
      <c r="D2403" s="95" t="s">
        <v>302</v>
      </c>
      <c r="E2403" s="95"/>
    </row>
    <row r="2404" spans="1:5" x14ac:dyDescent="0.25">
      <c r="A2404" s="95" t="s">
        <v>4483</v>
      </c>
      <c r="B2404" s="95" t="s">
        <v>4482</v>
      </c>
      <c r="C2404" s="95" t="s">
        <v>221</v>
      </c>
      <c r="D2404" s="95" t="s">
        <v>302</v>
      </c>
      <c r="E2404" s="95"/>
    </row>
    <row r="2405" spans="1:5" x14ac:dyDescent="0.25">
      <c r="A2405" s="95" t="s">
        <v>4484</v>
      </c>
      <c r="B2405" s="95" t="s">
        <v>4480</v>
      </c>
      <c r="C2405" s="95" t="s">
        <v>90</v>
      </c>
      <c r="D2405" s="95" t="s">
        <v>302</v>
      </c>
      <c r="E2405" s="95"/>
    </row>
    <row r="2406" spans="1:5" x14ac:dyDescent="0.25">
      <c r="A2406" s="95" t="s">
        <v>4485</v>
      </c>
      <c r="B2406" s="95" t="s">
        <v>4486</v>
      </c>
      <c r="C2406" s="95" t="s">
        <v>46</v>
      </c>
      <c r="D2406" s="95" t="s">
        <v>302</v>
      </c>
      <c r="E2406" s="95"/>
    </row>
    <row r="2407" spans="1:5" x14ac:dyDescent="0.25">
      <c r="A2407" s="95" t="s">
        <v>4487</v>
      </c>
      <c r="B2407" s="95" t="s">
        <v>4488</v>
      </c>
      <c r="C2407" s="95" t="s">
        <v>46</v>
      </c>
      <c r="D2407" s="95" t="s">
        <v>302</v>
      </c>
      <c r="E2407" s="95"/>
    </row>
    <row r="2408" spans="1:5" x14ac:dyDescent="0.25">
      <c r="A2408" s="95" t="s">
        <v>4489</v>
      </c>
      <c r="B2408" s="95" t="s">
        <v>4490</v>
      </c>
      <c r="C2408" s="95" t="s">
        <v>37</v>
      </c>
      <c r="D2408" s="95" t="s">
        <v>302</v>
      </c>
      <c r="E2408" s="95"/>
    </row>
    <row r="2409" spans="1:5" x14ac:dyDescent="0.25">
      <c r="A2409" s="95" t="s">
        <v>4491</v>
      </c>
      <c r="B2409" s="95" t="s">
        <v>4492</v>
      </c>
      <c r="C2409" s="95" t="s">
        <v>37</v>
      </c>
      <c r="D2409" s="95" t="s">
        <v>302</v>
      </c>
      <c r="E2409" s="95"/>
    </row>
    <row r="2410" spans="1:5" x14ac:dyDescent="0.25">
      <c r="A2410" s="95" t="s">
        <v>4493</v>
      </c>
      <c r="B2410" s="95" t="s">
        <v>4494</v>
      </c>
      <c r="C2410" s="95" t="s">
        <v>46</v>
      </c>
      <c r="D2410" s="95" t="s">
        <v>302</v>
      </c>
      <c r="E2410" s="95"/>
    </row>
    <row r="2411" spans="1:5" x14ac:dyDescent="0.25">
      <c r="A2411" s="95" t="s">
        <v>4495</v>
      </c>
      <c r="B2411" s="95" t="s">
        <v>4496</v>
      </c>
      <c r="C2411" s="95" t="s">
        <v>46</v>
      </c>
      <c r="D2411" s="95" t="s">
        <v>302</v>
      </c>
      <c r="E2411" s="95"/>
    </row>
    <row r="2412" spans="1:5" x14ac:dyDescent="0.25">
      <c r="A2412" s="95" t="s">
        <v>4497</v>
      </c>
      <c r="B2412" s="95" t="s">
        <v>4498</v>
      </c>
      <c r="C2412" s="95" t="s">
        <v>90</v>
      </c>
      <c r="D2412" s="95" t="s">
        <v>301</v>
      </c>
      <c r="E2412" s="95"/>
    </row>
    <row r="2413" spans="1:5" x14ac:dyDescent="0.25">
      <c r="A2413" s="95" t="s">
        <v>4499</v>
      </c>
      <c r="B2413" s="95" t="s">
        <v>4500</v>
      </c>
      <c r="C2413" s="95" t="s">
        <v>90</v>
      </c>
      <c r="D2413" s="95" t="s">
        <v>301</v>
      </c>
      <c r="E2413" s="95"/>
    </row>
    <row r="2414" spans="1:5" x14ac:dyDescent="0.25">
      <c r="A2414" s="95" t="s">
        <v>4501</v>
      </c>
      <c r="B2414" s="95" t="s">
        <v>4502</v>
      </c>
      <c r="C2414" s="95" t="s">
        <v>37</v>
      </c>
      <c r="D2414" s="95" t="s">
        <v>302</v>
      </c>
      <c r="E2414" s="95"/>
    </row>
    <row r="2415" spans="1:5" x14ac:dyDescent="0.25">
      <c r="A2415" s="95" t="s">
        <v>4503</v>
      </c>
      <c r="B2415" s="95" t="s">
        <v>4504</v>
      </c>
      <c r="C2415" s="95" t="s">
        <v>46</v>
      </c>
      <c r="D2415" s="95" t="s">
        <v>302</v>
      </c>
      <c r="E2415" s="95"/>
    </row>
    <row r="2416" spans="1:5" x14ac:dyDescent="0.25">
      <c r="A2416" s="95" t="s">
        <v>4505</v>
      </c>
      <c r="B2416" s="95" t="s">
        <v>4506</v>
      </c>
      <c r="C2416" s="95" t="s">
        <v>46</v>
      </c>
      <c r="D2416" s="95" t="s">
        <v>302</v>
      </c>
      <c r="E2416" s="95"/>
    </row>
    <row r="2417" spans="1:5" x14ac:dyDescent="0.25">
      <c r="A2417" s="95" t="s">
        <v>4507</v>
      </c>
      <c r="B2417" s="95" t="s">
        <v>4508</v>
      </c>
      <c r="C2417" s="95" t="s">
        <v>46</v>
      </c>
      <c r="D2417" s="95" t="s">
        <v>302</v>
      </c>
      <c r="E2417" s="95"/>
    </row>
    <row r="2418" spans="1:5" x14ac:dyDescent="0.25">
      <c r="A2418" s="95" t="s">
        <v>4509</v>
      </c>
      <c r="B2418" s="95" t="s">
        <v>4510</v>
      </c>
      <c r="C2418" s="95" t="s">
        <v>90</v>
      </c>
      <c r="D2418" s="95" t="s">
        <v>302</v>
      </c>
      <c r="E2418" s="95"/>
    </row>
    <row r="2419" spans="1:5" x14ac:dyDescent="0.25">
      <c r="A2419" s="95" t="s">
        <v>4511</v>
      </c>
      <c r="B2419" s="95" t="s">
        <v>4510</v>
      </c>
      <c r="C2419" s="95" t="s">
        <v>37</v>
      </c>
      <c r="D2419" s="95" t="s">
        <v>302</v>
      </c>
      <c r="E2419" s="95"/>
    </row>
    <row r="2420" spans="1:5" x14ac:dyDescent="0.25">
      <c r="A2420" s="95" t="s">
        <v>4512</v>
      </c>
      <c r="B2420" s="95" t="s">
        <v>4513</v>
      </c>
      <c r="C2420" s="95" t="s">
        <v>46</v>
      </c>
      <c r="D2420" s="95" t="s">
        <v>302</v>
      </c>
      <c r="E2420" s="95"/>
    </row>
    <row r="2421" spans="1:5" x14ac:dyDescent="0.25">
      <c r="A2421" s="95" t="s">
        <v>4514</v>
      </c>
      <c r="B2421" s="95" t="s">
        <v>4515</v>
      </c>
      <c r="C2421" s="95" t="s">
        <v>46</v>
      </c>
      <c r="D2421" s="95" t="s">
        <v>302</v>
      </c>
      <c r="E2421" s="95"/>
    </row>
    <row r="2422" spans="1:5" x14ac:dyDescent="0.25">
      <c r="A2422" s="95" t="s">
        <v>275</v>
      </c>
      <c r="B2422" s="95" t="s">
        <v>276</v>
      </c>
      <c r="C2422" s="95" t="s">
        <v>46</v>
      </c>
      <c r="D2422" s="95" t="s">
        <v>302</v>
      </c>
      <c r="E2422" s="95"/>
    </row>
    <row r="2423" spans="1:5" x14ac:dyDescent="0.25">
      <c r="A2423" s="95" t="s">
        <v>4516</v>
      </c>
      <c r="B2423" s="95" t="s">
        <v>4517</v>
      </c>
      <c r="C2423" s="95" t="s">
        <v>46</v>
      </c>
      <c r="D2423" s="95" t="s">
        <v>302</v>
      </c>
      <c r="E2423" s="95"/>
    </row>
    <row r="2424" spans="1:5" x14ac:dyDescent="0.25">
      <c r="A2424" s="95" t="s">
        <v>4518</v>
      </c>
      <c r="B2424" s="95" t="s">
        <v>4519</v>
      </c>
      <c r="C2424" s="95" t="s">
        <v>46</v>
      </c>
      <c r="D2424" s="95" t="s">
        <v>302</v>
      </c>
      <c r="E2424" s="95"/>
    </row>
    <row r="2425" spans="1:5" x14ac:dyDescent="0.25">
      <c r="A2425" s="95" t="s">
        <v>4520</v>
      </c>
      <c r="B2425" s="95" t="s">
        <v>4521</v>
      </c>
      <c r="C2425" s="95" t="s">
        <v>46</v>
      </c>
      <c r="D2425" s="95" t="s">
        <v>302</v>
      </c>
      <c r="E2425" s="95"/>
    </row>
    <row r="2426" spans="1:5" x14ac:dyDescent="0.25">
      <c r="A2426" s="95" t="s">
        <v>4522</v>
      </c>
      <c r="B2426" s="95" t="s">
        <v>4519</v>
      </c>
      <c r="C2426" s="95" t="s">
        <v>37</v>
      </c>
      <c r="D2426" s="95" t="s">
        <v>302</v>
      </c>
      <c r="E2426" s="95"/>
    </row>
    <row r="2427" spans="1:5" x14ac:dyDescent="0.25">
      <c r="A2427" s="95" t="s">
        <v>4523</v>
      </c>
      <c r="B2427" s="95" t="s">
        <v>4524</v>
      </c>
      <c r="C2427" s="95" t="s">
        <v>46</v>
      </c>
      <c r="D2427" s="95" t="s">
        <v>302</v>
      </c>
      <c r="E2427" s="95"/>
    </row>
    <row r="2428" spans="1:5" x14ac:dyDescent="0.25">
      <c r="A2428" s="95" t="s">
        <v>4525</v>
      </c>
      <c r="B2428" s="95" t="s">
        <v>4526</v>
      </c>
      <c r="C2428" s="95" t="s">
        <v>46</v>
      </c>
      <c r="D2428" s="95"/>
      <c r="E2428" s="95"/>
    </row>
    <row r="2429" spans="1:5" x14ac:dyDescent="0.25">
      <c r="A2429" s="95" t="s">
        <v>4527</v>
      </c>
      <c r="B2429" s="95" t="s">
        <v>4528</v>
      </c>
      <c r="C2429" s="95" t="s">
        <v>46</v>
      </c>
      <c r="D2429" s="95"/>
      <c r="E2429" s="95"/>
    </row>
    <row r="2430" spans="1:5" x14ac:dyDescent="0.25">
      <c r="A2430" s="95" t="s">
        <v>4529</v>
      </c>
      <c r="B2430" s="95" t="s">
        <v>4530</v>
      </c>
      <c r="C2430" s="95" t="s">
        <v>46</v>
      </c>
      <c r="D2430" s="95"/>
      <c r="E2430" s="95"/>
    </row>
    <row r="2431" spans="1:5" x14ac:dyDescent="0.25">
      <c r="A2431" s="95" t="s">
        <v>4531</v>
      </c>
      <c r="B2431" s="95" t="s">
        <v>4532</v>
      </c>
      <c r="C2431" s="95" t="s">
        <v>46</v>
      </c>
      <c r="D2431" s="95" t="s">
        <v>302</v>
      </c>
      <c r="E2431" s="95"/>
    </row>
    <row r="2432" spans="1:5" x14ac:dyDescent="0.25">
      <c r="A2432" s="95" t="s">
        <v>4533</v>
      </c>
      <c r="B2432" s="95" t="s">
        <v>4534</v>
      </c>
      <c r="C2432" s="95" t="s">
        <v>37</v>
      </c>
      <c r="D2432" s="95" t="s">
        <v>302</v>
      </c>
      <c r="E2432" s="95"/>
    </row>
    <row r="2433" spans="1:5" x14ac:dyDescent="0.25">
      <c r="A2433" s="95" t="s">
        <v>4535</v>
      </c>
      <c r="B2433" s="95" t="s">
        <v>4536</v>
      </c>
      <c r="C2433" s="95" t="s">
        <v>90</v>
      </c>
      <c r="D2433" s="95" t="s">
        <v>302</v>
      </c>
      <c r="E2433" s="95"/>
    </row>
    <row r="2434" spans="1:5" x14ac:dyDescent="0.25">
      <c r="A2434" s="95" t="s">
        <v>4537</v>
      </c>
      <c r="B2434" s="95" t="s">
        <v>4536</v>
      </c>
      <c r="C2434" s="95" t="s">
        <v>37</v>
      </c>
      <c r="D2434" s="95" t="s">
        <v>302</v>
      </c>
      <c r="E2434" s="95"/>
    </row>
    <row r="2435" spans="1:5" x14ac:dyDescent="0.25">
      <c r="A2435" s="95" t="s">
        <v>4538</v>
      </c>
      <c r="B2435" s="95" t="s">
        <v>4539</v>
      </c>
      <c r="C2435" s="95" t="s">
        <v>42</v>
      </c>
      <c r="D2435" s="95" t="s">
        <v>302</v>
      </c>
      <c r="E2435" s="95"/>
    </row>
    <row r="2436" spans="1:5" x14ac:dyDescent="0.25">
      <c r="A2436" s="95" t="s">
        <v>4540</v>
      </c>
      <c r="B2436" s="95" t="s">
        <v>4539</v>
      </c>
      <c r="C2436" s="95" t="s">
        <v>37</v>
      </c>
      <c r="D2436" s="95" t="s">
        <v>302</v>
      </c>
      <c r="E2436" s="95"/>
    </row>
    <row r="2437" spans="1:5" x14ac:dyDescent="0.25">
      <c r="A2437" s="95" t="s">
        <v>4541</v>
      </c>
      <c r="B2437" s="95" t="s">
        <v>4539</v>
      </c>
      <c r="C2437" s="95" t="s">
        <v>37</v>
      </c>
      <c r="D2437" s="95" t="s">
        <v>302</v>
      </c>
      <c r="E2437" s="95"/>
    </row>
    <row r="2438" spans="1:5" x14ac:dyDescent="0.25">
      <c r="A2438" s="95" t="s">
        <v>4542</v>
      </c>
      <c r="B2438" s="95" t="s">
        <v>4539</v>
      </c>
      <c r="C2438" s="95" t="s">
        <v>37</v>
      </c>
      <c r="D2438" s="95" t="s">
        <v>302</v>
      </c>
      <c r="E2438" s="95"/>
    </row>
    <row r="2439" spans="1:5" x14ac:dyDescent="0.25">
      <c r="A2439" s="95" t="s">
        <v>4543</v>
      </c>
      <c r="B2439" s="95" t="s">
        <v>4544</v>
      </c>
      <c r="C2439" s="95" t="s">
        <v>42</v>
      </c>
      <c r="D2439" s="95" t="s">
        <v>302</v>
      </c>
      <c r="E2439" s="95"/>
    </row>
    <row r="2440" spans="1:5" x14ac:dyDescent="0.25">
      <c r="A2440" s="95" t="s">
        <v>4545</v>
      </c>
      <c r="B2440" s="95" t="s">
        <v>4546</v>
      </c>
      <c r="C2440" s="95" t="s">
        <v>46</v>
      </c>
      <c r="D2440" s="95" t="s">
        <v>302</v>
      </c>
      <c r="E2440" s="95"/>
    </row>
    <row r="2441" spans="1:5" x14ac:dyDescent="0.25">
      <c r="A2441" s="95" t="s">
        <v>4547</v>
      </c>
      <c r="B2441" s="95" t="s">
        <v>4548</v>
      </c>
      <c r="C2441" s="95" t="s">
        <v>46</v>
      </c>
      <c r="D2441" s="95" t="s">
        <v>302</v>
      </c>
      <c r="E2441" s="95"/>
    </row>
    <row r="2442" spans="1:5" x14ac:dyDescent="0.25">
      <c r="A2442" s="95" t="s">
        <v>4549</v>
      </c>
      <c r="B2442" s="95" t="s">
        <v>4550</v>
      </c>
      <c r="C2442" s="95" t="s">
        <v>46</v>
      </c>
      <c r="D2442" s="95" t="s">
        <v>302</v>
      </c>
      <c r="E2442" s="95"/>
    </row>
    <row r="2443" spans="1:5" x14ac:dyDescent="0.25">
      <c r="A2443" s="95" t="s">
        <v>4551</v>
      </c>
      <c r="B2443" s="95" t="s">
        <v>4544</v>
      </c>
      <c r="C2443" s="95" t="s">
        <v>37</v>
      </c>
      <c r="D2443" s="95" t="s">
        <v>302</v>
      </c>
      <c r="E2443" s="95"/>
    </row>
    <row r="2444" spans="1:5" x14ac:dyDescent="0.25">
      <c r="A2444" s="95" t="s">
        <v>4552</v>
      </c>
      <c r="B2444" s="95" t="s">
        <v>4553</v>
      </c>
      <c r="C2444" s="95" t="s">
        <v>37</v>
      </c>
      <c r="D2444" s="95" t="s">
        <v>302</v>
      </c>
      <c r="E2444" s="95"/>
    </row>
    <row r="2445" spans="1:5" x14ac:dyDescent="0.25">
      <c r="A2445" s="95" t="s">
        <v>4554</v>
      </c>
      <c r="B2445" s="95" t="s">
        <v>4555</v>
      </c>
      <c r="C2445" s="95" t="s">
        <v>37</v>
      </c>
      <c r="D2445" s="95" t="s">
        <v>302</v>
      </c>
      <c r="E2445" s="95"/>
    </row>
    <row r="2446" spans="1:5" x14ac:dyDescent="0.25">
      <c r="A2446" s="95" t="s">
        <v>4556</v>
      </c>
      <c r="B2446" s="95" t="s">
        <v>4557</v>
      </c>
      <c r="C2446" s="95" t="s">
        <v>37</v>
      </c>
      <c r="D2446" s="95" t="s">
        <v>301</v>
      </c>
      <c r="E2446" s="95"/>
    </row>
    <row r="2447" spans="1:5" x14ac:dyDescent="0.25">
      <c r="A2447" s="95" t="s">
        <v>4558</v>
      </c>
      <c r="B2447" s="95" t="s">
        <v>4559</v>
      </c>
      <c r="C2447" s="95" t="s">
        <v>37</v>
      </c>
      <c r="D2447" s="95" t="s">
        <v>302</v>
      </c>
      <c r="E2447" s="95"/>
    </row>
    <row r="2448" spans="1:5" x14ac:dyDescent="0.25">
      <c r="A2448" s="95" t="s">
        <v>4560</v>
      </c>
      <c r="B2448" s="95" t="s">
        <v>4409</v>
      </c>
      <c r="C2448" s="95" t="s">
        <v>37</v>
      </c>
      <c r="D2448" s="95" t="s">
        <v>302</v>
      </c>
      <c r="E2448" s="95"/>
    </row>
    <row r="2449" spans="1:5" x14ac:dyDescent="0.25">
      <c r="A2449" s="95" t="s">
        <v>4561</v>
      </c>
      <c r="B2449" s="95" t="s">
        <v>4562</v>
      </c>
      <c r="C2449" s="95" t="s">
        <v>37</v>
      </c>
      <c r="D2449" s="95" t="s">
        <v>302</v>
      </c>
      <c r="E2449" s="95"/>
    </row>
    <row r="2450" spans="1:5" x14ac:dyDescent="0.25">
      <c r="A2450" s="95" t="s">
        <v>4563</v>
      </c>
      <c r="B2450" s="95" t="s">
        <v>4564</v>
      </c>
      <c r="C2450" s="95" t="s">
        <v>37</v>
      </c>
      <c r="D2450" s="95" t="s">
        <v>302</v>
      </c>
      <c r="E2450" s="95"/>
    </row>
    <row r="2451" spans="1:5" x14ac:dyDescent="0.25">
      <c r="A2451" s="95" t="s">
        <v>4565</v>
      </c>
      <c r="B2451" s="95" t="s">
        <v>4564</v>
      </c>
      <c r="C2451" s="95" t="s">
        <v>37</v>
      </c>
      <c r="D2451" s="95" t="s">
        <v>302</v>
      </c>
      <c r="E2451" s="95"/>
    </row>
    <row r="2452" spans="1:5" x14ac:dyDescent="0.25">
      <c r="A2452" s="95" t="s">
        <v>4566</v>
      </c>
      <c r="B2452" s="95" t="s">
        <v>4564</v>
      </c>
      <c r="C2452" s="95" t="s">
        <v>37</v>
      </c>
      <c r="D2452" s="95" t="s">
        <v>302</v>
      </c>
      <c r="E2452" s="95"/>
    </row>
    <row r="2453" spans="1:5" x14ac:dyDescent="0.25">
      <c r="A2453" s="95" t="s">
        <v>4567</v>
      </c>
      <c r="B2453" s="95" t="s">
        <v>4564</v>
      </c>
      <c r="C2453" s="95" t="s">
        <v>37</v>
      </c>
      <c r="D2453" s="95" t="s">
        <v>302</v>
      </c>
      <c r="E2453" s="95"/>
    </row>
    <row r="2454" spans="1:5" x14ac:dyDescent="0.25">
      <c r="A2454" s="95" t="s">
        <v>4568</v>
      </c>
      <c r="B2454" s="95" t="s">
        <v>4564</v>
      </c>
      <c r="C2454" s="95" t="s">
        <v>37</v>
      </c>
      <c r="D2454" s="95" t="s">
        <v>302</v>
      </c>
      <c r="E2454" s="95"/>
    </row>
    <row r="2455" spans="1:5" x14ac:dyDescent="0.25">
      <c r="A2455" s="95" t="s">
        <v>4569</v>
      </c>
      <c r="B2455" s="95" t="s">
        <v>4564</v>
      </c>
      <c r="C2455" s="95" t="s">
        <v>37</v>
      </c>
      <c r="D2455" s="95" t="s">
        <v>302</v>
      </c>
      <c r="E2455" s="95"/>
    </row>
    <row r="2456" spans="1:5" x14ac:dyDescent="0.25">
      <c r="A2456" s="95" t="s">
        <v>4570</v>
      </c>
      <c r="B2456" s="95" t="s">
        <v>4564</v>
      </c>
      <c r="C2456" s="95" t="s">
        <v>37</v>
      </c>
      <c r="D2456" s="95" t="s">
        <v>302</v>
      </c>
      <c r="E2456" s="95"/>
    </row>
    <row r="2457" spans="1:5" x14ac:dyDescent="0.25">
      <c r="A2457" s="95" t="s">
        <v>4571</v>
      </c>
      <c r="B2457" s="95" t="s">
        <v>4564</v>
      </c>
      <c r="C2457" s="95" t="s">
        <v>37</v>
      </c>
      <c r="D2457" s="95" t="s">
        <v>302</v>
      </c>
      <c r="E2457" s="95"/>
    </row>
    <row r="2458" spans="1:5" x14ac:dyDescent="0.25">
      <c r="A2458" s="95" t="s">
        <v>4572</v>
      </c>
      <c r="B2458" s="95" t="s">
        <v>4564</v>
      </c>
      <c r="C2458" s="95" t="s">
        <v>37</v>
      </c>
      <c r="D2458" s="95" t="s">
        <v>302</v>
      </c>
      <c r="E2458" s="95"/>
    </row>
    <row r="2459" spans="1:5" x14ac:dyDescent="0.25">
      <c r="A2459" s="95" t="s">
        <v>4573</v>
      </c>
      <c r="B2459" s="95" t="s">
        <v>4564</v>
      </c>
      <c r="C2459" s="95" t="s">
        <v>37</v>
      </c>
      <c r="D2459" s="95" t="s">
        <v>302</v>
      </c>
      <c r="E2459" s="95"/>
    </row>
    <row r="2460" spans="1:5" x14ac:dyDescent="0.25">
      <c r="A2460" s="95" t="s">
        <v>4574</v>
      </c>
      <c r="B2460" s="95" t="s">
        <v>4564</v>
      </c>
      <c r="C2460" s="95" t="s">
        <v>37</v>
      </c>
      <c r="D2460" s="95" t="s">
        <v>302</v>
      </c>
      <c r="E2460" s="95"/>
    </row>
    <row r="2461" spans="1:5" x14ac:dyDescent="0.25">
      <c r="A2461" s="95" t="s">
        <v>4575</v>
      </c>
      <c r="B2461" s="95" t="s">
        <v>4564</v>
      </c>
      <c r="C2461" s="95" t="s">
        <v>37</v>
      </c>
      <c r="D2461" s="95" t="s">
        <v>302</v>
      </c>
      <c r="E2461" s="95"/>
    </row>
    <row r="2462" spans="1:5" x14ac:dyDescent="0.25">
      <c r="A2462" s="95" t="s">
        <v>4576</v>
      </c>
      <c r="B2462" s="95" t="s">
        <v>4564</v>
      </c>
      <c r="C2462" s="95" t="s">
        <v>37</v>
      </c>
      <c r="D2462" s="95" t="s">
        <v>302</v>
      </c>
      <c r="E2462" s="95"/>
    </row>
    <row r="2463" spans="1:5" x14ac:dyDescent="0.25">
      <c r="A2463" s="95" t="s">
        <v>4577</v>
      </c>
      <c r="B2463" s="95" t="s">
        <v>4564</v>
      </c>
      <c r="C2463" s="95" t="s">
        <v>37</v>
      </c>
      <c r="D2463" s="95" t="s">
        <v>302</v>
      </c>
      <c r="E2463" s="95"/>
    </row>
    <row r="2464" spans="1:5" x14ac:dyDescent="0.25">
      <c r="A2464" s="95" t="s">
        <v>4578</v>
      </c>
      <c r="B2464" s="95" t="s">
        <v>4579</v>
      </c>
      <c r="C2464" s="95" t="s">
        <v>46</v>
      </c>
      <c r="D2464" s="95" t="s">
        <v>302</v>
      </c>
      <c r="E2464" s="95"/>
    </row>
    <row r="2465" spans="1:5" x14ac:dyDescent="0.25">
      <c r="A2465" s="95" t="s">
        <v>4580</v>
      </c>
      <c r="B2465" s="95" t="s">
        <v>4581</v>
      </c>
      <c r="C2465" s="95" t="s">
        <v>37</v>
      </c>
      <c r="D2465" s="95" t="s">
        <v>302</v>
      </c>
      <c r="E2465" s="95"/>
    </row>
    <row r="2466" spans="1:5" x14ac:dyDescent="0.25">
      <c r="A2466" s="95" t="s">
        <v>4582</v>
      </c>
      <c r="B2466" s="95" t="s">
        <v>4583</v>
      </c>
      <c r="C2466" s="95" t="s">
        <v>46</v>
      </c>
      <c r="D2466" s="95" t="s">
        <v>302</v>
      </c>
      <c r="E2466" s="95"/>
    </row>
    <row r="2467" spans="1:5" x14ac:dyDescent="0.25">
      <c r="A2467" s="95" t="s">
        <v>4584</v>
      </c>
      <c r="B2467" s="95" t="s">
        <v>4583</v>
      </c>
      <c r="C2467" s="95" t="s">
        <v>37</v>
      </c>
      <c r="D2467" s="95" t="s">
        <v>302</v>
      </c>
      <c r="E2467" s="95"/>
    </row>
    <row r="2468" spans="1:5" x14ac:dyDescent="0.25">
      <c r="A2468" s="95" t="s">
        <v>4585</v>
      </c>
      <c r="B2468" s="95" t="s">
        <v>4586</v>
      </c>
      <c r="C2468" s="95" t="s">
        <v>37</v>
      </c>
      <c r="D2468" s="95" t="s">
        <v>302</v>
      </c>
      <c r="E2468" s="95"/>
    </row>
    <row r="2469" spans="1:5" x14ac:dyDescent="0.25">
      <c r="A2469" s="95" t="s">
        <v>4587</v>
      </c>
      <c r="B2469" s="95" t="s">
        <v>4588</v>
      </c>
      <c r="C2469" s="95" t="s">
        <v>37</v>
      </c>
      <c r="D2469" s="95" t="s">
        <v>302</v>
      </c>
      <c r="E2469" s="95"/>
    </row>
    <row r="2470" spans="1:5" x14ac:dyDescent="0.25">
      <c r="A2470" s="95" t="s">
        <v>4589</v>
      </c>
      <c r="B2470" s="95" t="s">
        <v>4588</v>
      </c>
      <c r="C2470" s="95" t="s">
        <v>46</v>
      </c>
      <c r="D2470" s="95" t="s">
        <v>302</v>
      </c>
      <c r="E2470" s="95"/>
    </row>
    <row r="2471" spans="1:5" x14ac:dyDescent="0.25">
      <c r="A2471" s="95" t="s">
        <v>4590</v>
      </c>
      <c r="B2471" s="95" t="s">
        <v>4591</v>
      </c>
      <c r="C2471" s="95" t="s">
        <v>37</v>
      </c>
      <c r="D2471" s="95" t="s">
        <v>302</v>
      </c>
      <c r="E2471" s="95"/>
    </row>
    <row r="2472" spans="1:5" x14ac:dyDescent="0.25">
      <c r="A2472" s="95" t="s">
        <v>4592</v>
      </c>
      <c r="B2472" s="95" t="s">
        <v>4593</v>
      </c>
      <c r="C2472" s="95" t="s">
        <v>37</v>
      </c>
      <c r="D2472" s="95" t="s">
        <v>302</v>
      </c>
      <c r="E2472" s="95"/>
    </row>
    <row r="2473" spans="1:5" x14ac:dyDescent="0.25">
      <c r="A2473" s="95" t="s">
        <v>4594</v>
      </c>
      <c r="B2473" s="95" t="s">
        <v>4595</v>
      </c>
      <c r="C2473" s="95" t="s">
        <v>37</v>
      </c>
      <c r="D2473" s="95" t="s">
        <v>302</v>
      </c>
      <c r="E2473" s="95"/>
    </row>
    <row r="2474" spans="1:5" x14ac:dyDescent="0.25">
      <c r="A2474" s="95" t="s">
        <v>4596</v>
      </c>
      <c r="B2474" s="95" t="s">
        <v>4597</v>
      </c>
      <c r="C2474" s="95" t="s">
        <v>46</v>
      </c>
      <c r="D2474" s="95" t="s">
        <v>302</v>
      </c>
      <c r="E2474" s="95"/>
    </row>
    <row r="2475" spans="1:5" x14ac:dyDescent="0.25">
      <c r="A2475" s="95" t="s">
        <v>4598</v>
      </c>
      <c r="B2475" s="95" t="s">
        <v>4599</v>
      </c>
      <c r="C2475" s="95" t="s">
        <v>46</v>
      </c>
      <c r="D2475" s="95" t="s">
        <v>302</v>
      </c>
      <c r="E2475" s="95"/>
    </row>
    <row r="2476" spans="1:5" x14ac:dyDescent="0.25">
      <c r="A2476" s="95" t="s">
        <v>4600</v>
      </c>
      <c r="B2476" s="95" t="s">
        <v>4601</v>
      </c>
      <c r="C2476" s="95" t="s">
        <v>37</v>
      </c>
      <c r="D2476" s="95" t="s">
        <v>302</v>
      </c>
      <c r="E2476" s="95"/>
    </row>
    <row r="2477" spans="1:5" x14ac:dyDescent="0.25">
      <c r="A2477" s="95" t="s">
        <v>4602</v>
      </c>
      <c r="B2477" s="95" t="s">
        <v>279</v>
      </c>
      <c r="C2477" s="95" t="s">
        <v>37</v>
      </c>
      <c r="D2477" s="95" t="s">
        <v>302</v>
      </c>
      <c r="E2477" s="95"/>
    </row>
    <row r="2478" spans="1:5" x14ac:dyDescent="0.25">
      <c r="A2478" s="95" t="s">
        <v>4603</v>
      </c>
      <c r="B2478" s="95" t="s">
        <v>4604</v>
      </c>
      <c r="C2478" s="95" t="s">
        <v>825</v>
      </c>
      <c r="D2478" s="95" t="s">
        <v>302</v>
      </c>
      <c r="E2478" s="95"/>
    </row>
    <row r="2479" spans="1:5" x14ac:dyDescent="0.25">
      <c r="A2479" s="95" t="s">
        <v>4605</v>
      </c>
      <c r="B2479" s="95" t="s">
        <v>4606</v>
      </c>
      <c r="C2479" s="95" t="s">
        <v>825</v>
      </c>
      <c r="D2479" s="95" t="s">
        <v>302</v>
      </c>
      <c r="E2479" s="95"/>
    </row>
    <row r="2480" spans="1:5" x14ac:dyDescent="0.25">
      <c r="A2480" s="95" t="s">
        <v>4607</v>
      </c>
      <c r="B2480" s="95" t="s">
        <v>4608</v>
      </c>
      <c r="C2480" s="95" t="s">
        <v>159</v>
      </c>
      <c r="D2480" s="95" t="s">
        <v>302</v>
      </c>
      <c r="E2480" s="95"/>
    </row>
    <row r="2481" spans="1:5" x14ac:dyDescent="0.25">
      <c r="A2481" s="95" t="s">
        <v>4609</v>
      </c>
      <c r="B2481" s="95" t="s">
        <v>4610</v>
      </c>
      <c r="C2481" s="95" t="s">
        <v>46</v>
      </c>
      <c r="D2481" s="95" t="s">
        <v>302</v>
      </c>
      <c r="E2481" s="95"/>
    </row>
    <row r="2482" spans="1:5" x14ac:dyDescent="0.25">
      <c r="A2482" s="95" t="s">
        <v>4611</v>
      </c>
      <c r="B2482" s="95" t="s">
        <v>4612</v>
      </c>
      <c r="C2482" s="95" t="s">
        <v>37</v>
      </c>
      <c r="D2482" s="95" t="s">
        <v>302</v>
      </c>
      <c r="E2482" s="95"/>
    </row>
    <row r="2483" spans="1:5" x14ac:dyDescent="0.25">
      <c r="A2483" s="95" t="s">
        <v>4613</v>
      </c>
      <c r="B2483" s="95" t="s">
        <v>4614</v>
      </c>
      <c r="C2483" s="95" t="s">
        <v>46</v>
      </c>
      <c r="D2483" s="95" t="s">
        <v>302</v>
      </c>
      <c r="E2483" s="95"/>
    </row>
    <row r="2484" spans="1:5" x14ac:dyDescent="0.25">
      <c r="A2484" s="95" t="s">
        <v>4615</v>
      </c>
      <c r="B2484" s="95" t="s">
        <v>4616</v>
      </c>
      <c r="C2484" s="95" t="s">
        <v>46</v>
      </c>
      <c r="D2484" s="95" t="s">
        <v>302</v>
      </c>
      <c r="E2484" s="95"/>
    </row>
    <row r="2485" spans="1:5" x14ac:dyDescent="0.25">
      <c r="A2485" s="95" t="s">
        <v>4617</v>
      </c>
      <c r="B2485" s="95" t="s">
        <v>4618</v>
      </c>
      <c r="C2485" s="95" t="s">
        <v>825</v>
      </c>
      <c r="D2485" s="95" t="s">
        <v>301</v>
      </c>
      <c r="E2485" s="95"/>
    </row>
    <row r="2486" spans="1:5" x14ac:dyDescent="0.25">
      <c r="A2486" s="95" t="s">
        <v>4619</v>
      </c>
      <c r="B2486" s="95" t="s">
        <v>4620</v>
      </c>
      <c r="C2486" s="95" t="s">
        <v>37</v>
      </c>
      <c r="D2486" s="95" t="s">
        <v>302</v>
      </c>
      <c r="E2486" s="95"/>
    </row>
    <row r="2487" spans="1:5" x14ac:dyDescent="0.25">
      <c r="A2487" s="95" t="s">
        <v>4621</v>
      </c>
      <c r="B2487" s="95" t="s">
        <v>4622</v>
      </c>
      <c r="C2487" s="95" t="s">
        <v>159</v>
      </c>
      <c r="D2487" s="95" t="s">
        <v>302</v>
      </c>
      <c r="E2487" s="95"/>
    </row>
    <row r="2488" spans="1:5" x14ac:dyDescent="0.25">
      <c r="A2488" s="95" t="s">
        <v>4623</v>
      </c>
      <c r="B2488" s="95" t="s">
        <v>4624</v>
      </c>
      <c r="C2488" s="95" t="s">
        <v>46</v>
      </c>
      <c r="D2488" s="95" t="s">
        <v>302</v>
      </c>
      <c r="E2488" s="95"/>
    </row>
    <row r="2489" spans="1:5" x14ac:dyDescent="0.25">
      <c r="A2489" s="95" t="s">
        <v>278</v>
      </c>
      <c r="B2489" s="95" t="s">
        <v>279</v>
      </c>
      <c r="C2489" s="95" t="s">
        <v>42</v>
      </c>
      <c r="D2489" s="95" t="s">
        <v>302</v>
      </c>
      <c r="E2489" s="95"/>
    </row>
    <row r="2490" spans="1:5" x14ac:dyDescent="0.25">
      <c r="A2490" s="95" t="s">
        <v>4625</v>
      </c>
      <c r="B2490" s="95" t="s">
        <v>4618</v>
      </c>
      <c r="C2490" s="95" t="s">
        <v>37</v>
      </c>
      <c r="D2490" s="95" t="s">
        <v>301</v>
      </c>
      <c r="E2490" s="95"/>
    </row>
    <row r="2491" spans="1:5" x14ac:dyDescent="0.25">
      <c r="A2491" s="95" t="s">
        <v>4626</v>
      </c>
      <c r="B2491" s="95" t="s">
        <v>4618</v>
      </c>
      <c r="C2491" s="95" t="s">
        <v>159</v>
      </c>
      <c r="D2491" s="95" t="s">
        <v>301</v>
      </c>
      <c r="E2491" s="95"/>
    </row>
    <row r="2492" spans="1:5" x14ac:dyDescent="0.25">
      <c r="A2492" s="95" t="s">
        <v>4627</v>
      </c>
      <c r="B2492" s="95" t="s">
        <v>4628</v>
      </c>
      <c r="C2492" s="95" t="s">
        <v>46</v>
      </c>
      <c r="D2492" s="95" t="s">
        <v>301</v>
      </c>
      <c r="E2492" s="95"/>
    </row>
    <row r="2493" spans="1:5" x14ac:dyDescent="0.25">
      <c r="A2493" s="95" t="s">
        <v>4629</v>
      </c>
      <c r="B2493" s="95" t="s">
        <v>4630</v>
      </c>
      <c r="C2493" s="95" t="s">
        <v>37</v>
      </c>
      <c r="D2493" s="95" t="s">
        <v>302</v>
      </c>
      <c r="E2493" s="95"/>
    </row>
    <row r="2494" spans="1:5" x14ac:dyDescent="0.25">
      <c r="A2494" s="95" t="s">
        <v>4631</v>
      </c>
      <c r="B2494" s="95" t="s">
        <v>4632</v>
      </c>
      <c r="C2494" s="95" t="s">
        <v>37</v>
      </c>
      <c r="D2494" s="95" t="s">
        <v>302</v>
      </c>
      <c r="E2494" s="95"/>
    </row>
    <row r="2495" spans="1:5" x14ac:dyDescent="0.25">
      <c r="A2495" s="95" t="s">
        <v>4633</v>
      </c>
      <c r="B2495" s="95" t="s">
        <v>4634</v>
      </c>
      <c r="C2495" s="95" t="s">
        <v>37</v>
      </c>
      <c r="D2495" s="95" t="s">
        <v>302</v>
      </c>
      <c r="E2495" s="95"/>
    </row>
    <row r="2496" spans="1:5" x14ac:dyDescent="0.25">
      <c r="A2496" s="95" t="s">
        <v>4635</v>
      </c>
      <c r="B2496" s="95" t="s">
        <v>4636</v>
      </c>
      <c r="C2496" s="95" t="s">
        <v>42</v>
      </c>
      <c r="D2496" s="95" t="s">
        <v>302</v>
      </c>
      <c r="E2496" s="95"/>
    </row>
    <row r="2497" spans="1:5" x14ac:dyDescent="0.25">
      <c r="A2497" s="95" t="s">
        <v>4637</v>
      </c>
      <c r="B2497" s="95" t="s">
        <v>4638</v>
      </c>
      <c r="C2497" s="95" t="s">
        <v>46</v>
      </c>
      <c r="D2497" s="95" t="s">
        <v>302</v>
      </c>
      <c r="E2497" s="95"/>
    </row>
    <row r="2498" spans="1:5" x14ac:dyDescent="0.25">
      <c r="A2498" s="95" t="s">
        <v>4639</v>
      </c>
      <c r="B2498" s="95" t="s">
        <v>4640</v>
      </c>
      <c r="C2498" s="95" t="s">
        <v>42</v>
      </c>
      <c r="D2498" s="95" t="s">
        <v>302</v>
      </c>
      <c r="E2498" s="95"/>
    </row>
    <row r="2499" spans="1:5" x14ac:dyDescent="0.25">
      <c r="A2499" s="95" t="s">
        <v>281</v>
      </c>
      <c r="B2499" s="95" t="s">
        <v>282</v>
      </c>
      <c r="C2499" s="95" t="s">
        <v>42</v>
      </c>
      <c r="D2499" s="95" t="s">
        <v>302</v>
      </c>
      <c r="E2499" s="95"/>
    </row>
    <row r="2500" spans="1:5" x14ac:dyDescent="0.25">
      <c r="A2500" s="95" t="s">
        <v>284</v>
      </c>
      <c r="B2500" s="95" t="s">
        <v>285</v>
      </c>
      <c r="C2500" s="95" t="s">
        <v>46</v>
      </c>
      <c r="D2500" s="95" t="s">
        <v>302</v>
      </c>
      <c r="E2500" s="95"/>
    </row>
    <row r="2501" spans="1:5" x14ac:dyDescent="0.25">
      <c r="A2501" s="95" t="s">
        <v>287</v>
      </c>
      <c r="B2501" s="95" t="s">
        <v>288</v>
      </c>
      <c r="C2501" s="95" t="s">
        <v>42</v>
      </c>
      <c r="D2501" s="95" t="s">
        <v>302</v>
      </c>
      <c r="E2501" s="95"/>
    </row>
    <row r="2502" spans="1:5" x14ac:dyDescent="0.25">
      <c r="A2502" s="95" t="s">
        <v>4641</v>
      </c>
      <c r="B2502" s="95" t="s">
        <v>4640</v>
      </c>
      <c r="C2502" s="95" t="s">
        <v>159</v>
      </c>
      <c r="D2502" s="95" t="s">
        <v>302</v>
      </c>
      <c r="E2502" s="95"/>
    </row>
    <row r="2503" spans="1:5" x14ac:dyDescent="0.25">
      <c r="A2503" s="95" t="s">
        <v>4642</v>
      </c>
      <c r="B2503" s="95" t="s">
        <v>288</v>
      </c>
      <c r="C2503" s="95" t="s">
        <v>159</v>
      </c>
      <c r="D2503" s="95" t="s">
        <v>302</v>
      </c>
      <c r="E2503" s="95"/>
    </row>
    <row r="2504" spans="1:5" x14ac:dyDescent="0.25">
      <c r="A2504" s="95" t="s">
        <v>4643</v>
      </c>
      <c r="B2504" s="95" t="s">
        <v>282</v>
      </c>
      <c r="C2504" s="95" t="s">
        <v>37</v>
      </c>
      <c r="D2504" s="95" t="s">
        <v>302</v>
      </c>
      <c r="E2504" s="95"/>
    </row>
    <row r="2505" spans="1:5" x14ac:dyDescent="0.25">
      <c r="A2505" s="95" t="s">
        <v>4644</v>
      </c>
      <c r="B2505" s="95" t="s">
        <v>4636</v>
      </c>
      <c r="C2505" s="95" t="s">
        <v>37</v>
      </c>
      <c r="D2505" s="95" t="s">
        <v>302</v>
      </c>
      <c r="E2505" s="95"/>
    </row>
    <row r="2506" spans="1:5" x14ac:dyDescent="0.25">
      <c r="A2506" s="95" t="s">
        <v>4645</v>
      </c>
      <c r="B2506" s="95" t="s">
        <v>4646</v>
      </c>
      <c r="C2506" s="95" t="s">
        <v>90</v>
      </c>
      <c r="D2506" s="95" t="s">
        <v>302</v>
      </c>
      <c r="E2506" s="95"/>
    </row>
    <row r="2507" spans="1:5" x14ac:dyDescent="0.25">
      <c r="A2507" s="95" t="s">
        <v>4647</v>
      </c>
      <c r="B2507" s="95" t="s">
        <v>288</v>
      </c>
      <c r="C2507" s="95" t="s">
        <v>37</v>
      </c>
      <c r="D2507" s="95" t="s">
        <v>302</v>
      </c>
      <c r="E2507" s="95"/>
    </row>
    <row r="2508" spans="1:5" x14ac:dyDescent="0.25">
      <c r="A2508" s="95" t="s">
        <v>4648</v>
      </c>
      <c r="B2508" s="95" t="s">
        <v>4649</v>
      </c>
      <c r="C2508" s="95" t="s">
        <v>46</v>
      </c>
      <c r="D2508" s="95" t="s">
        <v>302</v>
      </c>
      <c r="E2508" s="95"/>
    </row>
    <row r="2509" spans="1:5" x14ac:dyDescent="0.25">
      <c r="A2509" s="95" t="s">
        <v>4650</v>
      </c>
      <c r="B2509" s="95" t="s">
        <v>4618</v>
      </c>
      <c r="C2509" s="95" t="s">
        <v>94</v>
      </c>
      <c r="D2509" s="95" t="s">
        <v>301</v>
      </c>
      <c r="E2509" s="95"/>
    </row>
    <row r="2510" spans="1:5" x14ac:dyDescent="0.25">
      <c r="A2510" s="95" t="s">
        <v>4651</v>
      </c>
      <c r="B2510" s="95" t="s">
        <v>4652</v>
      </c>
      <c r="C2510" s="95" t="s">
        <v>42</v>
      </c>
      <c r="D2510" s="95" t="s">
        <v>302</v>
      </c>
      <c r="E2510" s="95"/>
    </row>
    <row r="2511" spans="1:5" x14ac:dyDescent="0.25">
      <c r="A2511" s="95" t="s">
        <v>4653</v>
      </c>
      <c r="B2511" s="95" t="s">
        <v>4654</v>
      </c>
      <c r="C2511" s="95" t="s">
        <v>90</v>
      </c>
      <c r="D2511" s="95" t="s">
        <v>302</v>
      </c>
      <c r="E2511" s="95"/>
    </row>
    <row r="2512" spans="1:5" x14ac:dyDescent="0.25">
      <c r="A2512" s="95" t="s">
        <v>4655</v>
      </c>
      <c r="B2512" s="95" t="s">
        <v>4654</v>
      </c>
      <c r="C2512" s="95" t="s">
        <v>37</v>
      </c>
      <c r="D2512" s="95" t="s">
        <v>302</v>
      </c>
      <c r="E2512" s="95"/>
    </row>
    <row r="2513" spans="1:5" x14ac:dyDescent="0.25">
      <c r="A2513" s="95" t="s">
        <v>4656</v>
      </c>
      <c r="B2513" s="95" t="s">
        <v>4657</v>
      </c>
      <c r="C2513" s="95" t="s">
        <v>46</v>
      </c>
      <c r="D2513" s="95" t="s">
        <v>302</v>
      </c>
      <c r="E2513" s="95"/>
    </row>
    <row r="2514" spans="1:5" x14ac:dyDescent="0.25">
      <c r="A2514" s="95" t="s">
        <v>4658</v>
      </c>
      <c r="B2514" s="95" t="s">
        <v>4659</v>
      </c>
      <c r="C2514" s="95" t="s">
        <v>42</v>
      </c>
      <c r="D2514" s="95" t="s">
        <v>302</v>
      </c>
      <c r="E2514" s="95"/>
    </row>
    <row r="2515" spans="1:5" x14ac:dyDescent="0.25">
      <c r="A2515" s="95" t="s">
        <v>4660</v>
      </c>
      <c r="B2515" s="95" t="s">
        <v>4661</v>
      </c>
      <c r="C2515" s="95" t="s">
        <v>53</v>
      </c>
      <c r="D2515" s="95" t="s">
        <v>302</v>
      </c>
      <c r="E2515" s="95"/>
    </row>
    <row r="2516" spans="1:5" x14ac:dyDescent="0.25">
      <c r="A2516" s="95" t="s">
        <v>4662</v>
      </c>
      <c r="B2516" s="95" t="s">
        <v>4663</v>
      </c>
      <c r="C2516" s="95" t="s">
        <v>64</v>
      </c>
      <c r="D2516" s="95" t="s">
        <v>302</v>
      </c>
      <c r="E2516" s="95"/>
    </row>
    <row r="2517" spans="1:5" x14ac:dyDescent="0.25">
      <c r="A2517" s="95" t="s">
        <v>4664</v>
      </c>
      <c r="B2517" s="95" t="s">
        <v>4663</v>
      </c>
      <c r="C2517" s="95" t="s">
        <v>42</v>
      </c>
      <c r="D2517" s="95" t="s">
        <v>302</v>
      </c>
      <c r="E2517" s="95"/>
    </row>
    <row r="2518" spans="1:5" x14ac:dyDescent="0.25">
      <c r="A2518" s="95" t="s">
        <v>4665</v>
      </c>
      <c r="B2518" s="95" t="s">
        <v>4663</v>
      </c>
      <c r="C2518" s="95" t="s">
        <v>60</v>
      </c>
      <c r="D2518" s="95" t="s">
        <v>302</v>
      </c>
      <c r="E2518" s="95"/>
    </row>
    <row r="2519" spans="1:5" x14ac:dyDescent="0.25">
      <c r="A2519" s="95" t="s">
        <v>4666</v>
      </c>
      <c r="B2519" s="95" t="s">
        <v>4667</v>
      </c>
      <c r="C2519" s="95" t="s">
        <v>37</v>
      </c>
      <c r="D2519" s="95" t="s">
        <v>302</v>
      </c>
      <c r="E2519" s="95"/>
    </row>
    <row r="2520" spans="1:5" x14ac:dyDescent="0.25">
      <c r="A2520" s="95" t="s">
        <v>4668</v>
      </c>
      <c r="B2520" s="95" t="s">
        <v>4669</v>
      </c>
      <c r="C2520" s="95" t="s">
        <v>46</v>
      </c>
      <c r="D2520" s="95" t="s">
        <v>302</v>
      </c>
      <c r="E2520" s="95"/>
    </row>
    <row r="2521" spans="1:5" x14ac:dyDescent="0.25">
      <c r="A2521" s="95" t="s">
        <v>4670</v>
      </c>
      <c r="B2521" s="95" t="s">
        <v>4671</v>
      </c>
      <c r="C2521" s="95" t="s">
        <v>37</v>
      </c>
      <c r="D2521" s="95" t="s">
        <v>302</v>
      </c>
      <c r="E2521" s="95"/>
    </row>
    <row r="2522" spans="1:5" x14ac:dyDescent="0.25">
      <c r="A2522" s="95" t="s">
        <v>4672</v>
      </c>
      <c r="B2522" s="95" t="s">
        <v>4673</v>
      </c>
      <c r="C2522" s="95" t="s">
        <v>42</v>
      </c>
      <c r="D2522" s="95" t="s">
        <v>302</v>
      </c>
      <c r="E2522" s="95"/>
    </row>
    <row r="2523" spans="1:5" x14ac:dyDescent="0.25">
      <c r="A2523" s="95" t="s">
        <v>4674</v>
      </c>
      <c r="B2523" s="95" t="s">
        <v>4675</v>
      </c>
      <c r="C2523" s="95" t="s">
        <v>37</v>
      </c>
      <c r="D2523" s="95" t="s">
        <v>302</v>
      </c>
      <c r="E2523" s="95"/>
    </row>
    <row r="2524" spans="1:5" x14ac:dyDescent="0.25">
      <c r="A2524" s="95" t="s">
        <v>4676</v>
      </c>
      <c r="B2524" s="95" t="s">
        <v>4677</v>
      </c>
      <c r="C2524" s="95" t="s">
        <v>46</v>
      </c>
      <c r="D2524" s="95" t="s">
        <v>302</v>
      </c>
      <c r="E2524" s="95"/>
    </row>
    <row r="2525" spans="1:5" x14ac:dyDescent="0.25">
      <c r="A2525" s="95" t="s">
        <v>4678</v>
      </c>
      <c r="B2525" s="95" t="s">
        <v>4679</v>
      </c>
      <c r="C2525" s="95" t="s">
        <v>46</v>
      </c>
      <c r="D2525" s="95" t="s">
        <v>302</v>
      </c>
      <c r="E2525" s="95"/>
    </row>
    <row r="2526" spans="1:5" x14ac:dyDescent="0.25">
      <c r="A2526" s="95" t="s">
        <v>4680</v>
      </c>
      <c r="B2526" s="95" t="s">
        <v>4681</v>
      </c>
      <c r="C2526" s="95" t="s">
        <v>46</v>
      </c>
      <c r="D2526" s="95" t="s">
        <v>302</v>
      </c>
      <c r="E2526" s="95"/>
    </row>
    <row r="2527" spans="1:5" x14ac:dyDescent="0.25">
      <c r="A2527" s="95" t="s">
        <v>4682</v>
      </c>
      <c r="B2527" s="95" t="s">
        <v>4683</v>
      </c>
      <c r="C2527" s="95" t="s">
        <v>60</v>
      </c>
      <c r="D2527" s="95" t="s">
        <v>302</v>
      </c>
      <c r="E2527" s="95"/>
    </row>
    <row r="2528" spans="1:5" x14ac:dyDescent="0.25">
      <c r="A2528" s="95" t="s">
        <v>4684</v>
      </c>
      <c r="B2528" s="95" t="s">
        <v>4685</v>
      </c>
      <c r="C2528" s="95" t="s">
        <v>46</v>
      </c>
      <c r="D2528" s="95" t="s">
        <v>302</v>
      </c>
      <c r="E2528" s="95"/>
    </row>
    <row r="2529" spans="1:5" x14ac:dyDescent="0.25">
      <c r="A2529" s="95" t="s">
        <v>4686</v>
      </c>
      <c r="B2529" s="95" t="s">
        <v>4687</v>
      </c>
      <c r="C2529" s="95" t="s">
        <v>37</v>
      </c>
      <c r="D2529" s="95" t="s">
        <v>302</v>
      </c>
      <c r="E2529" s="95"/>
    </row>
    <row r="2530" spans="1:5" x14ac:dyDescent="0.25">
      <c r="A2530" s="95" t="s">
        <v>4688</v>
      </c>
      <c r="B2530" s="95" t="s">
        <v>4689</v>
      </c>
      <c r="C2530" s="95" t="s">
        <v>37</v>
      </c>
      <c r="D2530" s="95" t="s">
        <v>302</v>
      </c>
      <c r="E2530" s="95"/>
    </row>
    <row r="2531" spans="1:5" x14ac:dyDescent="0.25">
      <c r="A2531" s="95" t="s">
        <v>4690</v>
      </c>
      <c r="B2531" s="95" t="s">
        <v>4691</v>
      </c>
      <c r="C2531" s="95" t="s">
        <v>37</v>
      </c>
      <c r="D2531" s="95" t="s">
        <v>302</v>
      </c>
      <c r="E2531" s="95"/>
    </row>
    <row r="2532" spans="1:5" x14ac:dyDescent="0.25">
      <c r="A2532" s="95" t="s">
        <v>4692</v>
      </c>
      <c r="B2532" s="95" t="s">
        <v>4691</v>
      </c>
      <c r="C2532" s="95" t="s">
        <v>90</v>
      </c>
      <c r="D2532" s="95" t="s">
        <v>302</v>
      </c>
      <c r="E2532" s="95"/>
    </row>
    <row r="2533" spans="1:5" x14ac:dyDescent="0.25">
      <c r="A2533" s="95" t="s">
        <v>4693</v>
      </c>
      <c r="B2533" s="95" t="s">
        <v>4694</v>
      </c>
      <c r="C2533" s="95" t="s">
        <v>37</v>
      </c>
      <c r="D2533" s="95" t="s">
        <v>302</v>
      </c>
      <c r="E2533" s="95"/>
    </row>
    <row r="2534" spans="1:5" x14ac:dyDescent="0.25">
      <c r="A2534" s="95" t="s">
        <v>4695</v>
      </c>
      <c r="B2534" s="95" t="s">
        <v>4696</v>
      </c>
      <c r="C2534" s="95" t="s">
        <v>46</v>
      </c>
      <c r="D2534" s="95" t="s">
        <v>302</v>
      </c>
      <c r="E2534" s="95"/>
    </row>
    <row r="2535" spans="1:5" x14ac:dyDescent="0.25">
      <c r="A2535" s="95" t="s">
        <v>4697</v>
      </c>
      <c r="B2535" s="95" t="s">
        <v>4698</v>
      </c>
      <c r="C2535" s="95" t="s">
        <v>37</v>
      </c>
      <c r="D2535" s="95" t="s">
        <v>302</v>
      </c>
      <c r="E2535" s="95"/>
    </row>
    <row r="2536" spans="1:5" x14ac:dyDescent="0.25">
      <c r="A2536" s="95" t="s">
        <v>4699</v>
      </c>
      <c r="B2536" s="95" t="s">
        <v>4700</v>
      </c>
      <c r="C2536" s="95" t="s">
        <v>46</v>
      </c>
      <c r="D2536" s="95" t="s">
        <v>302</v>
      </c>
      <c r="E2536" s="95"/>
    </row>
    <row r="2537" spans="1:5" x14ac:dyDescent="0.25">
      <c r="A2537" s="95" t="s">
        <v>4701</v>
      </c>
      <c r="B2537" s="95" t="s">
        <v>4702</v>
      </c>
      <c r="C2537" s="95" t="s">
        <v>46</v>
      </c>
      <c r="D2537" s="95" t="s">
        <v>302</v>
      </c>
      <c r="E2537" s="95"/>
    </row>
    <row r="2538" spans="1:5" x14ac:dyDescent="0.25">
      <c r="A2538" s="95" t="s">
        <v>4703</v>
      </c>
      <c r="B2538" s="95" t="s">
        <v>4704</v>
      </c>
      <c r="C2538" s="95" t="s">
        <v>46</v>
      </c>
      <c r="D2538" s="95" t="s">
        <v>302</v>
      </c>
      <c r="E2538" s="95"/>
    </row>
    <row r="2539" spans="1:5" x14ac:dyDescent="0.25">
      <c r="A2539" s="95" t="s">
        <v>4705</v>
      </c>
      <c r="B2539" s="95" t="s">
        <v>4706</v>
      </c>
      <c r="C2539" s="95" t="s">
        <v>37</v>
      </c>
      <c r="D2539" s="95" t="s">
        <v>302</v>
      </c>
      <c r="E2539" s="95"/>
    </row>
    <row r="2540" spans="1:5" x14ac:dyDescent="0.25">
      <c r="A2540" s="95" t="s">
        <v>4707</v>
      </c>
      <c r="B2540" s="95" t="s">
        <v>4698</v>
      </c>
      <c r="C2540" s="95" t="s">
        <v>90</v>
      </c>
      <c r="D2540" s="95" t="s">
        <v>302</v>
      </c>
      <c r="E2540" s="95"/>
    </row>
    <row r="2541" spans="1:5" x14ac:dyDescent="0.25">
      <c r="A2541" s="95" t="s">
        <v>290</v>
      </c>
      <c r="B2541" s="95" t="s">
        <v>291</v>
      </c>
      <c r="C2541" s="95" t="s">
        <v>90</v>
      </c>
      <c r="D2541" s="95" t="s">
        <v>301</v>
      </c>
      <c r="E2541" s="95"/>
    </row>
    <row r="2542" spans="1:5" x14ac:dyDescent="0.25">
      <c r="A2542" s="95" t="s">
        <v>4708</v>
      </c>
      <c r="B2542" s="95" t="s">
        <v>4709</v>
      </c>
      <c r="C2542" s="95" t="s">
        <v>90</v>
      </c>
      <c r="D2542" s="95" t="s">
        <v>301</v>
      </c>
      <c r="E2542" s="95"/>
    </row>
    <row r="2543" spans="1:5" x14ac:dyDescent="0.25">
      <c r="A2543" s="95" t="s">
        <v>4710</v>
      </c>
      <c r="B2543" s="95" t="s">
        <v>4709</v>
      </c>
      <c r="C2543" s="95" t="s">
        <v>37</v>
      </c>
      <c r="D2543" s="95" t="s">
        <v>301</v>
      </c>
      <c r="E2543" s="95"/>
    </row>
    <row r="2544" spans="1:5" x14ac:dyDescent="0.25">
      <c r="A2544" s="95" t="s">
        <v>4711</v>
      </c>
      <c r="B2544" s="95" t="s">
        <v>4712</v>
      </c>
      <c r="C2544" s="95" t="s">
        <v>37</v>
      </c>
      <c r="D2544" s="95" t="s">
        <v>301</v>
      </c>
      <c r="E2544" s="95"/>
    </row>
    <row r="2545" spans="1:5" x14ac:dyDescent="0.25">
      <c r="A2545" s="95" t="s">
        <v>4713</v>
      </c>
      <c r="B2545" s="95" t="s">
        <v>4714</v>
      </c>
      <c r="C2545" s="95" t="s">
        <v>42</v>
      </c>
      <c r="D2545" s="95" t="s">
        <v>302</v>
      </c>
      <c r="E2545" s="95"/>
    </row>
    <row r="2546" spans="1:5" x14ac:dyDescent="0.25">
      <c r="A2546" s="95" t="s">
        <v>4715</v>
      </c>
      <c r="B2546" s="95" t="s">
        <v>4716</v>
      </c>
      <c r="C2546" s="95" t="s">
        <v>42</v>
      </c>
      <c r="D2546" s="95" t="s">
        <v>302</v>
      </c>
      <c r="E2546" s="95"/>
    </row>
    <row r="2547" spans="1:5" x14ac:dyDescent="0.25">
      <c r="A2547" s="95" t="s">
        <v>4717</v>
      </c>
      <c r="B2547" s="95" t="s">
        <v>4718</v>
      </c>
      <c r="C2547" s="95" t="s">
        <v>42</v>
      </c>
      <c r="D2547" s="95" t="s">
        <v>302</v>
      </c>
      <c r="E2547" s="95"/>
    </row>
    <row r="2548" spans="1:5" x14ac:dyDescent="0.25">
      <c r="A2548" s="95" t="s">
        <v>4719</v>
      </c>
      <c r="B2548" s="95" t="s">
        <v>4720</v>
      </c>
      <c r="C2548" s="95" t="s">
        <v>42</v>
      </c>
      <c r="D2548" s="95" t="s">
        <v>302</v>
      </c>
      <c r="E2548" s="95"/>
    </row>
    <row r="2549" spans="1:5" x14ac:dyDescent="0.25">
      <c r="A2549" s="95" t="s">
        <v>4721</v>
      </c>
      <c r="B2549" s="95" t="s">
        <v>4722</v>
      </c>
      <c r="C2549" s="95" t="s">
        <v>37</v>
      </c>
      <c r="D2549" s="95" t="s">
        <v>302</v>
      </c>
      <c r="E2549" s="95"/>
    </row>
    <row r="2550" spans="1:5" x14ac:dyDescent="0.25">
      <c r="A2550" s="95" t="s">
        <v>4723</v>
      </c>
      <c r="B2550" s="95" t="s">
        <v>4282</v>
      </c>
      <c r="C2550" s="95" t="s">
        <v>37</v>
      </c>
      <c r="D2550" s="95" t="s">
        <v>302</v>
      </c>
      <c r="E2550" s="95"/>
    </row>
    <row r="2551" spans="1:5" x14ac:dyDescent="0.25">
      <c r="A2551" s="95" t="s">
        <v>4724</v>
      </c>
      <c r="B2551" s="95" t="s">
        <v>4282</v>
      </c>
      <c r="C2551" s="95" t="s">
        <v>90</v>
      </c>
      <c r="D2551" s="95" t="s">
        <v>302</v>
      </c>
      <c r="E2551" s="95"/>
    </row>
    <row r="2552" spans="1:5" x14ac:dyDescent="0.25">
      <c r="A2552" s="95" t="s">
        <v>4725</v>
      </c>
      <c r="B2552" s="95" t="s">
        <v>4726</v>
      </c>
      <c r="C2552" s="95" t="s">
        <v>37</v>
      </c>
      <c r="D2552" s="95" t="s">
        <v>302</v>
      </c>
      <c r="E2552" s="95"/>
    </row>
    <row r="2553" spans="1:5" x14ac:dyDescent="0.25">
      <c r="A2553" s="95" t="s">
        <v>4727</v>
      </c>
      <c r="B2553" s="95" t="s">
        <v>4728</v>
      </c>
      <c r="C2553" s="95" t="s">
        <v>42</v>
      </c>
      <c r="D2553" s="95" t="s">
        <v>302</v>
      </c>
      <c r="E2553" s="95"/>
    </row>
    <row r="2554" spans="1:5" x14ac:dyDescent="0.25">
      <c r="A2554" s="95" t="s">
        <v>4729</v>
      </c>
      <c r="B2554" s="95" t="s">
        <v>4730</v>
      </c>
      <c r="C2554" s="95" t="s">
        <v>42</v>
      </c>
      <c r="D2554" s="95" t="s">
        <v>302</v>
      </c>
      <c r="E2554" s="95"/>
    </row>
    <row r="2555" spans="1:5" x14ac:dyDescent="0.25">
      <c r="A2555" s="95" t="s">
        <v>4731</v>
      </c>
      <c r="B2555" s="95" t="s">
        <v>4732</v>
      </c>
      <c r="C2555" s="95" t="s">
        <v>42</v>
      </c>
      <c r="D2555" s="95" t="s">
        <v>302</v>
      </c>
      <c r="E2555" s="95"/>
    </row>
    <row r="2556" spans="1:5" x14ac:dyDescent="0.25">
      <c r="A2556" s="95" t="s">
        <v>4733</v>
      </c>
      <c r="B2556" s="95" t="s">
        <v>4734</v>
      </c>
      <c r="C2556" s="95" t="s">
        <v>90</v>
      </c>
      <c r="D2556" s="95" t="s">
        <v>301</v>
      </c>
      <c r="E2556" s="95"/>
    </row>
    <row r="2557" spans="1:5" x14ac:dyDescent="0.25">
      <c r="A2557" s="95" t="s">
        <v>4735</v>
      </c>
      <c r="B2557" s="95" t="s">
        <v>4736</v>
      </c>
      <c r="C2557" s="95" t="s">
        <v>46</v>
      </c>
      <c r="D2557" s="95" t="s">
        <v>301</v>
      </c>
      <c r="E2557" s="95"/>
    </row>
    <row r="2558" spans="1:5" x14ac:dyDescent="0.25">
      <c r="A2558" s="95" t="s">
        <v>4737</v>
      </c>
      <c r="B2558" s="95" t="s">
        <v>4738</v>
      </c>
      <c r="C2558" s="95" t="s">
        <v>37</v>
      </c>
      <c r="D2558" s="95" t="s">
        <v>302</v>
      </c>
      <c r="E2558" s="95"/>
    </row>
    <row r="2559" spans="1:5" x14ac:dyDescent="0.25">
      <c r="A2559" s="95" t="s">
        <v>4739</v>
      </c>
      <c r="B2559" s="95" t="s">
        <v>4740</v>
      </c>
      <c r="C2559" s="95" t="s">
        <v>37</v>
      </c>
      <c r="D2559" s="95" t="s">
        <v>302</v>
      </c>
      <c r="E2559" s="95"/>
    </row>
    <row r="2560" spans="1:5" x14ac:dyDescent="0.25">
      <c r="A2560" s="95" t="s">
        <v>4741</v>
      </c>
      <c r="B2560" s="95" t="s">
        <v>4742</v>
      </c>
      <c r="C2560" s="95" t="s">
        <v>37</v>
      </c>
      <c r="D2560" s="95" t="s">
        <v>302</v>
      </c>
      <c r="E2560" s="95"/>
    </row>
    <row r="2561" spans="1:5" x14ac:dyDescent="0.25">
      <c r="A2561" s="95" t="s">
        <v>4743</v>
      </c>
      <c r="B2561" s="95" t="s">
        <v>4744</v>
      </c>
      <c r="C2561" s="95" t="s">
        <v>37</v>
      </c>
      <c r="D2561" s="95" t="s">
        <v>302</v>
      </c>
      <c r="E2561" s="95"/>
    </row>
    <row r="2562" spans="1:5" x14ac:dyDescent="0.25">
      <c r="A2562" s="95" t="s">
        <v>4745</v>
      </c>
      <c r="B2562" s="95" t="s">
        <v>4746</v>
      </c>
      <c r="C2562" s="95" t="s">
        <v>37</v>
      </c>
      <c r="D2562" s="95" t="s">
        <v>301</v>
      </c>
      <c r="E2562" s="95"/>
    </row>
    <row r="2563" spans="1:5" x14ac:dyDescent="0.25">
      <c r="A2563" s="95" t="s">
        <v>293</v>
      </c>
      <c r="B2563" s="95" t="s">
        <v>294</v>
      </c>
      <c r="C2563" s="95" t="s">
        <v>90</v>
      </c>
      <c r="D2563" s="95" t="s">
        <v>301</v>
      </c>
      <c r="E2563" s="95"/>
    </row>
    <row r="2564" spans="1:5" x14ac:dyDescent="0.25">
      <c r="A2564" s="95" t="s">
        <v>296</v>
      </c>
      <c r="B2564" s="95" t="s">
        <v>297</v>
      </c>
      <c r="C2564" s="95" t="s">
        <v>90</v>
      </c>
      <c r="D2564" s="95" t="s">
        <v>301</v>
      </c>
      <c r="E2564" s="95"/>
    </row>
    <row r="2565" spans="1:5" x14ac:dyDescent="0.25">
      <c r="A2565" s="95" t="s">
        <v>4747</v>
      </c>
      <c r="B2565" s="95" t="s">
        <v>4748</v>
      </c>
      <c r="C2565" s="95" t="s">
        <v>37</v>
      </c>
      <c r="D2565" s="95" t="s">
        <v>301</v>
      </c>
      <c r="E2565" s="95"/>
    </row>
    <row r="2566" spans="1:5" x14ac:dyDescent="0.25">
      <c r="A2566" s="95" t="s">
        <v>4749</v>
      </c>
      <c r="B2566" s="95" t="s">
        <v>4750</v>
      </c>
      <c r="C2566" s="95" t="s">
        <v>42</v>
      </c>
      <c r="D2566" s="95" t="s">
        <v>302</v>
      </c>
      <c r="E2566" s="95"/>
    </row>
    <row r="2567" spans="1:5" x14ac:dyDescent="0.25">
      <c r="A2567" s="95" t="s">
        <v>4751</v>
      </c>
      <c r="B2567" s="95" t="s">
        <v>4752</v>
      </c>
      <c r="C2567" s="95" t="s">
        <v>42</v>
      </c>
      <c r="D2567" s="95" t="s">
        <v>302</v>
      </c>
      <c r="E2567" s="95"/>
    </row>
    <row r="2568" spans="1:5" x14ac:dyDescent="0.25">
      <c r="A2568" s="95" t="s">
        <v>4753</v>
      </c>
      <c r="B2568" s="95" t="s">
        <v>4754</v>
      </c>
      <c r="C2568" s="95" t="s">
        <v>42</v>
      </c>
      <c r="D2568" s="95" t="s">
        <v>302</v>
      </c>
      <c r="E2568" s="95"/>
    </row>
    <row r="2569" spans="1:5" x14ac:dyDescent="0.25">
      <c r="A2569" s="95" t="s">
        <v>4755</v>
      </c>
      <c r="B2569" s="95" t="s">
        <v>4756</v>
      </c>
      <c r="C2569" s="95" t="s">
        <v>42</v>
      </c>
      <c r="D2569" s="95" t="s">
        <v>302</v>
      </c>
      <c r="E2569" s="95"/>
    </row>
    <row r="2570" spans="1:5" x14ac:dyDescent="0.25">
      <c r="A2570" s="95" t="s">
        <v>4757</v>
      </c>
      <c r="B2570" s="95" t="s">
        <v>4756</v>
      </c>
      <c r="C2570" s="95" t="s">
        <v>37</v>
      </c>
      <c r="D2570" s="95" t="s">
        <v>302</v>
      </c>
      <c r="E2570" s="95"/>
    </row>
    <row r="2571" spans="1:5" x14ac:dyDescent="0.25">
      <c r="A2571" s="95" t="s">
        <v>4758</v>
      </c>
      <c r="B2571" s="95" t="s">
        <v>4756</v>
      </c>
      <c r="C2571" s="95" t="s">
        <v>37</v>
      </c>
      <c r="D2571" s="95" t="s">
        <v>302</v>
      </c>
      <c r="E2571" s="95"/>
    </row>
    <row r="2572" spans="1:5" x14ac:dyDescent="0.25">
      <c r="A2572" s="95" t="s">
        <v>4759</v>
      </c>
      <c r="B2572" s="95" t="s">
        <v>4754</v>
      </c>
      <c r="C2572" s="95" t="s">
        <v>37</v>
      </c>
      <c r="D2572" s="95" t="s">
        <v>302</v>
      </c>
      <c r="E2572" s="95"/>
    </row>
    <row r="2573" spans="1:5" x14ac:dyDescent="0.25">
      <c r="A2573" s="95" t="s">
        <v>299</v>
      </c>
      <c r="B2573" s="95" t="s">
        <v>300</v>
      </c>
      <c r="C2573" s="95" t="s">
        <v>53</v>
      </c>
      <c r="D2573" s="95" t="s">
        <v>302</v>
      </c>
      <c r="E2573" s="95"/>
    </row>
    <row r="2574" spans="1:5" x14ac:dyDescent="0.25">
      <c r="A2574" s="95" t="s">
        <v>4760</v>
      </c>
      <c r="B2574" s="95" t="s">
        <v>4756</v>
      </c>
      <c r="C2574" s="95" t="s">
        <v>90</v>
      </c>
      <c r="D2574" s="95" t="s">
        <v>302</v>
      </c>
      <c r="E2574" s="95"/>
    </row>
    <row r="2575" spans="1:5" x14ac:dyDescent="0.25">
      <c r="A2575" s="95" t="s">
        <v>4761</v>
      </c>
      <c r="B2575" s="95" t="s">
        <v>4750</v>
      </c>
      <c r="C2575" s="95" t="s">
        <v>60</v>
      </c>
      <c r="D2575" s="95" t="s">
        <v>302</v>
      </c>
      <c r="E2575" s="95"/>
    </row>
    <row r="2576" spans="1:5" x14ac:dyDescent="0.25">
      <c r="A2576" s="95" t="s">
        <v>4762</v>
      </c>
      <c r="B2576" s="95" t="s">
        <v>4763</v>
      </c>
      <c r="C2576" s="95" t="s">
        <v>37</v>
      </c>
      <c r="D2576" s="95" t="s">
        <v>302</v>
      </c>
      <c r="E2576" s="95"/>
    </row>
    <row r="2577" spans="1:5" x14ac:dyDescent="0.25">
      <c r="A2577" s="95" t="s">
        <v>4764</v>
      </c>
      <c r="B2577" s="95" t="s">
        <v>4765</v>
      </c>
      <c r="C2577" s="95" t="s">
        <v>42</v>
      </c>
      <c r="D2577" s="95" t="s">
        <v>302</v>
      </c>
      <c r="E2577" s="95"/>
    </row>
    <row r="2578" spans="1:5" x14ac:dyDescent="0.25">
      <c r="A2578" s="95" t="s">
        <v>4766</v>
      </c>
      <c r="B2578" s="95" t="s">
        <v>4767</v>
      </c>
      <c r="C2578" s="95" t="s">
        <v>42</v>
      </c>
      <c r="D2578" s="95" t="s">
        <v>302</v>
      </c>
      <c r="E2578" s="95"/>
    </row>
    <row r="2579" spans="1:5" x14ac:dyDescent="0.25">
      <c r="A2579" s="95" t="s">
        <v>4768</v>
      </c>
      <c r="B2579" s="95" t="s">
        <v>4769</v>
      </c>
      <c r="C2579" s="95" t="s">
        <v>42</v>
      </c>
      <c r="D2579" s="95" t="s">
        <v>302</v>
      </c>
      <c r="E2579" s="95"/>
    </row>
    <row r="2580" spans="1:5" x14ac:dyDescent="0.25">
      <c r="A2580" s="95" t="s">
        <v>4770</v>
      </c>
      <c r="B2580" s="95" t="s">
        <v>300</v>
      </c>
      <c r="C2580" s="95" t="s">
        <v>37</v>
      </c>
      <c r="D2580" s="95" t="s">
        <v>302</v>
      </c>
      <c r="E2580" s="95"/>
    </row>
    <row r="2581" spans="1:5" x14ac:dyDescent="0.25">
      <c r="A2581" s="95" t="s">
        <v>4771</v>
      </c>
      <c r="B2581" s="95" t="s">
        <v>4772</v>
      </c>
      <c r="C2581" s="95" t="s">
        <v>37</v>
      </c>
      <c r="D2581" s="95" t="s">
        <v>302</v>
      </c>
      <c r="E2581" s="95"/>
    </row>
    <row r="2582" spans="1:5" x14ac:dyDescent="0.25">
      <c r="A2582" s="95" t="s">
        <v>4773</v>
      </c>
      <c r="B2582" s="95" t="s">
        <v>4774</v>
      </c>
      <c r="C2582" s="95" t="s">
        <v>37</v>
      </c>
      <c r="D2582" s="95"/>
      <c r="E2582" s="95"/>
    </row>
    <row r="2583" spans="1:5" x14ac:dyDescent="0.25">
      <c r="A2583" s="95" t="s">
        <v>4775</v>
      </c>
      <c r="B2583" s="95" t="s">
        <v>4774</v>
      </c>
      <c r="C2583" s="95" t="s">
        <v>90</v>
      </c>
      <c r="D2583" s="95"/>
      <c r="E2583" s="95"/>
    </row>
    <row r="2584" spans="1:5" x14ac:dyDescent="0.25">
      <c r="A2584" s="95" t="s">
        <v>4776</v>
      </c>
      <c r="B2584" s="95" t="s">
        <v>4777</v>
      </c>
      <c r="C2584" s="95" t="s">
        <v>37</v>
      </c>
      <c r="D2584" s="95"/>
      <c r="E2584" s="95"/>
    </row>
    <row r="2585" spans="1:5" x14ac:dyDescent="0.25">
      <c r="A2585" s="95" t="s">
        <v>4778</v>
      </c>
      <c r="B2585" s="95" t="s">
        <v>4779</v>
      </c>
      <c r="C2585" s="95" t="s">
        <v>37</v>
      </c>
      <c r="D2585" s="95"/>
      <c r="E2585" s="95"/>
    </row>
    <row r="2586" spans="1:5" x14ac:dyDescent="0.25">
      <c r="A2586" s="95" t="s">
        <v>4780</v>
      </c>
      <c r="B2586" s="95" t="s">
        <v>4781</v>
      </c>
      <c r="C2586" s="95" t="s">
        <v>37</v>
      </c>
      <c r="D2586" s="95"/>
      <c r="E2586" s="95"/>
    </row>
    <row r="2587" spans="1:5" x14ac:dyDescent="0.25">
      <c r="A2587" s="95" t="s">
        <v>4782</v>
      </c>
      <c r="B2587" s="95" t="s">
        <v>4783</v>
      </c>
      <c r="C2587" s="95" t="s">
        <v>37</v>
      </c>
      <c r="D2587" s="95"/>
      <c r="E2587" s="95"/>
    </row>
    <row r="2588" spans="1:5" x14ac:dyDescent="0.25">
      <c r="A2588" s="95" t="s">
        <v>4784</v>
      </c>
      <c r="B2588" s="95" t="s">
        <v>4785</v>
      </c>
      <c r="C2588" s="95" t="s">
        <v>37</v>
      </c>
      <c r="D2588" s="95"/>
      <c r="E2588" s="95"/>
    </row>
    <row r="2589" spans="1:5" x14ac:dyDescent="0.25">
      <c r="A2589" s="95" t="s">
        <v>4786</v>
      </c>
      <c r="B2589" s="95" t="s">
        <v>4787</v>
      </c>
      <c r="C2589" s="95" t="s">
        <v>37</v>
      </c>
      <c r="D2589" s="95"/>
      <c r="E2589" s="95"/>
    </row>
    <row r="2590" spans="1:5" x14ac:dyDescent="0.25">
      <c r="A2590" s="95" t="s">
        <v>4788</v>
      </c>
      <c r="B2590" s="95" t="s">
        <v>4789</v>
      </c>
      <c r="C2590" s="95" t="s">
        <v>37</v>
      </c>
      <c r="D2590" s="95"/>
      <c r="E2590" s="95"/>
    </row>
    <row r="2591" spans="1:5" x14ac:dyDescent="0.25">
      <c r="A2591" s="95" t="s">
        <v>4790</v>
      </c>
      <c r="B2591" s="95" t="s">
        <v>4791</v>
      </c>
      <c r="C2591" s="95" t="s">
        <v>37</v>
      </c>
      <c r="D2591" s="95"/>
      <c r="E2591" s="95"/>
    </row>
    <row r="2592" spans="1:5" x14ac:dyDescent="0.25">
      <c r="A2592" s="95" t="s">
        <v>4792</v>
      </c>
      <c r="B2592" s="95" t="s">
        <v>4793</v>
      </c>
      <c r="C2592" s="95" t="s">
        <v>90</v>
      </c>
      <c r="D2592" s="95"/>
      <c r="E2592" s="95"/>
    </row>
    <row r="2593" spans="1:5" x14ac:dyDescent="0.25">
      <c r="A2593" s="95" t="s">
        <v>4794</v>
      </c>
      <c r="B2593" s="95" t="s">
        <v>4795</v>
      </c>
      <c r="C2593" s="95" t="s">
        <v>90</v>
      </c>
      <c r="D2593" s="95"/>
      <c r="E2593" s="95"/>
    </row>
    <row r="2594" spans="1:5" x14ac:dyDescent="0.25">
      <c r="A2594" s="95" t="s">
        <v>4796</v>
      </c>
      <c r="B2594" s="95" t="s">
        <v>4797</v>
      </c>
      <c r="C2594" s="95" t="s">
        <v>90</v>
      </c>
      <c r="D2594" s="95"/>
      <c r="E2594" s="95"/>
    </row>
    <row r="2595" spans="1:5" x14ac:dyDescent="0.25">
      <c r="A2595" s="95" t="s">
        <v>4798</v>
      </c>
      <c r="B2595" s="95" t="s">
        <v>4799</v>
      </c>
      <c r="C2595" s="95" t="s">
        <v>37</v>
      </c>
      <c r="D2595" s="95"/>
      <c r="E2595" s="95"/>
    </row>
    <row r="2596" spans="1:5" x14ac:dyDescent="0.25">
      <c r="A2596" s="95" t="s">
        <v>4800</v>
      </c>
      <c r="B2596" s="95" t="s">
        <v>4801</v>
      </c>
      <c r="C2596" s="95" t="s">
        <v>90</v>
      </c>
      <c r="D2596" s="95"/>
      <c r="E2596" s="95"/>
    </row>
    <row r="2597" spans="1:5" x14ac:dyDescent="0.25">
      <c r="A2597" s="95" t="s">
        <v>4802</v>
      </c>
      <c r="B2597" s="95" t="s">
        <v>4801</v>
      </c>
      <c r="C2597" s="95" t="s">
        <v>64</v>
      </c>
      <c r="D2597" s="95"/>
      <c r="E2597" s="95"/>
    </row>
    <row r="2598" spans="1:5" x14ac:dyDescent="0.25">
      <c r="A2598" s="95" t="s">
        <v>4803</v>
      </c>
      <c r="B2598" s="95" t="s">
        <v>4804</v>
      </c>
      <c r="C2598" s="95" t="s">
        <v>46</v>
      </c>
      <c r="D2598" s="95"/>
      <c r="E2598" s="95"/>
    </row>
    <row r="2599" spans="1:5" x14ac:dyDescent="0.25">
      <c r="A2599" s="95" t="s">
        <v>4805</v>
      </c>
      <c r="B2599" s="95" t="s">
        <v>4806</v>
      </c>
      <c r="C2599" s="95" t="s">
        <v>37</v>
      </c>
      <c r="D2599" s="95"/>
      <c r="E2599" s="95"/>
    </row>
    <row r="2600" spans="1:5" x14ac:dyDescent="0.25">
      <c r="A2600" s="95" t="s">
        <v>4807</v>
      </c>
      <c r="B2600" s="95" t="s">
        <v>4808</v>
      </c>
      <c r="C2600" s="95" t="s">
        <v>90</v>
      </c>
      <c r="D2600" s="95"/>
      <c r="E2600" s="95"/>
    </row>
    <row r="2601" spans="1:5" x14ac:dyDescent="0.25">
      <c r="A2601" s="95" t="s">
        <v>4809</v>
      </c>
      <c r="B2601" s="95" t="s">
        <v>4810</v>
      </c>
      <c r="C2601" s="95" t="s">
        <v>37</v>
      </c>
      <c r="D2601" s="95"/>
      <c r="E2601" s="95"/>
    </row>
    <row r="2602" spans="1:5" x14ac:dyDescent="0.25">
      <c r="A2602" s="95" t="s">
        <v>4811</v>
      </c>
      <c r="B2602" s="95" t="s">
        <v>4812</v>
      </c>
      <c r="C2602" s="95" t="s">
        <v>37</v>
      </c>
      <c r="D2602" s="95"/>
      <c r="E2602" s="95"/>
    </row>
    <row r="2603" spans="1:5" x14ac:dyDescent="0.25">
      <c r="A2603" s="95" t="s">
        <v>4813</v>
      </c>
      <c r="B2603" s="95" t="s">
        <v>4808</v>
      </c>
      <c r="C2603" s="95" t="s">
        <v>37</v>
      </c>
      <c r="D2603" s="95"/>
      <c r="E2603" s="95"/>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1F12A-5176-46E4-94EF-00DE6EA72575}">
  <dimension ref="A1:R43"/>
  <sheetViews>
    <sheetView zoomScaleNormal="100" workbookViewId="0">
      <selection activeCell="G41" sqref="G41"/>
    </sheetView>
  </sheetViews>
  <sheetFormatPr defaultRowHeight="15" x14ac:dyDescent="0.25"/>
  <cols>
    <col min="11" max="11" width="18.7109375" customWidth="1"/>
    <col min="12" max="13" width="12.7109375" customWidth="1"/>
    <col min="14" max="14" width="14.7109375" customWidth="1"/>
    <col min="15" max="18" width="12.7109375" customWidth="1"/>
  </cols>
  <sheetData>
    <row r="1" spans="1:18" x14ac:dyDescent="0.25">
      <c r="A1" t="s">
        <v>5002</v>
      </c>
    </row>
    <row r="2" spans="1:18" ht="26.25" x14ac:dyDescent="0.25">
      <c r="K2" s="113" t="s">
        <v>5004</v>
      </c>
    </row>
    <row r="3" spans="1:18" ht="18" customHeight="1" x14ac:dyDescent="0.25">
      <c r="B3" s="133" t="s">
        <v>5003</v>
      </c>
      <c r="C3" s="133"/>
      <c r="D3" s="133"/>
      <c r="E3" s="133"/>
      <c r="F3" s="133"/>
      <c r="G3" s="133"/>
      <c r="H3" s="133"/>
      <c r="I3" s="133"/>
      <c r="K3" s="112"/>
    </row>
    <row r="4" spans="1:18" ht="18" customHeight="1" x14ac:dyDescent="0.25">
      <c r="B4" s="133"/>
      <c r="C4" s="133"/>
      <c r="D4" s="133"/>
      <c r="E4" s="133"/>
      <c r="F4" s="133"/>
      <c r="G4" s="133"/>
      <c r="H4" s="133"/>
      <c r="I4" s="133"/>
      <c r="K4" s="114" t="s">
        <v>5005</v>
      </c>
    </row>
    <row r="5" spans="1:18" ht="18" customHeight="1" x14ac:dyDescent="0.25">
      <c r="B5" s="133"/>
      <c r="C5" s="133"/>
      <c r="D5" s="133"/>
      <c r="E5" s="133"/>
      <c r="F5" s="133"/>
      <c r="G5" s="133"/>
      <c r="H5" s="133"/>
      <c r="I5" s="133"/>
      <c r="K5" s="115"/>
    </row>
    <row r="6" spans="1:18" ht="18" customHeight="1" x14ac:dyDescent="0.25">
      <c r="B6" s="133"/>
      <c r="C6" s="133"/>
      <c r="D6" s="133"/>
      <c r="E6" s="133"/>
      <c r="F6" s="133"/>
      <c r="G6" s="133"/>
      <c r="H6" s="133"/>
      <c r="I6" s="133"/>
      <c r="K6" s="116" t="s">
        <v>5006</v>
      </c>
    </row>
    <row r="7" spans="1:18" ht="18" customHeight="1" x14ac:dyDescent="0.25">
      <c r="B7" s="133"/>
      <c r="C7" s="133"/>
      <c r="D7" s="133"/>
      <c r="E7" s="133"/>
      <c r="F7" s="133"/>
      <c r="G7" s="133"/>
      <c r="H7" s="133"/>
      <c r="I7" s="133"/>
      <c r="K7" s="134" t="s">
        <v>5007</v>
      </c>
      <c r="L7" s="134"/>
      <c r="M7" s="134"/>
      <c r="N7" s="134"/>
      <c r="O7" s="134"/>
      <c r="P7" s="134"/>
      <c r="Q7" s="134"/>
      <c r="R7" s="134"/>
    </row>
    <row r="8" spans="1:18" ht="18" customHeight="1" x14ac:dyDescent="0.25">
      <c r="B8" s="133"/>
      <c r="C8" s="133"/>
      <c r="D8" s="133"/>
      <c r="E8" s="133"/>
      <c r="F8" s="133"/>
      <c r="G8" s="133"/>
      <c r="H8" s="133"/>
      <c r="I8" s="133"/>
      <c r="K8" s="134"/>
      <c r="L8" s="134"/>
      <c r="M8" s="134"/>
      <c r="N8" s="134"/>
      <c r="O8" s="134"/>
      <c r="P8" s="134"/>
      <c r="Q8" s="134"/>
      <c r="R8" s="134"/>
    </row>
    <row r="9" spans="1:18" ht="15" customHeight="1" x14ac:dyDescent="0.25">
      <c r="K9" s="134"/>
      <c r="L9" s="134"/>
      <c r="M9" s="134"/>
      <c r="N9" s="134"/>
      <c r="O9" s="134"/>
      <c r="P9" s="134"/>
      <c r="Q9" s="134"/>
      <c r="R9" s="134"/>
    </row>
    <row r="10" spans="1:18" ht="16.5" customHeight="1" x14ac:dyDescent="0.25">
      <c r="K10" s="134"/>
      <c r="L10" s="134"/>
      <c r="M10" s="134"/>
      <c r="N10" s="134"/>
      <c r="O10" s="134"/>
      <c r="P10" s="134"/>
      <c r="Q10" s="134"/>
      <c r="R10" s="134"/>
    </row>
    <row r="11" spans="1:18" ht="16.5" customHeight="1" x14ac:dyDescent="0.25">
      <c r="K11" s="134"/>
      <c r="L11" s="134"/>
      <c r="M11" s="134"/>
      <c r="N11" s="134"/>
      <c r="O11" s="134"/>
      <c r="P11" s="134"/>
      <c r="Q11" s="134"/>
      <c r="R11" s="134"/>
    </row>
    <row r="12" spans="1:18" ht="16.5" customHeight="1" x14ac:dyDescent="0.25">
      <c r="K12" s="134"/>
      <c r="L12" s="134"/>
      <c r="M12" s="134"/>
      <c r="N12" s="134"/>
      <c r="O12" s="134"/>
      <c r="P12" s="134"/>
      <c r="Q12" s="134"/>
      <c r="R12" s="134"/>
    </row>
    <row r="13" spans="1:18" ht="16.5" customHeight="1" x14ac:dyDescent="0.25">
      <c r="K13" s="134"/>
      <c r="L13" s="134"/>
      <c r="M13" s="134"/>
      <c r="N13" s="134"/>
      <c r="O13" s="134"/>
      <c r="P13" s="134"/>
      <c r="Q13" s="134"/>
      <c r="R13" s="134"/>
    </row>
    <row r="14" spans="1:18" x14ac:dyDescent="0.25">
      <c r="K14" s="112"/>
    </row>
    <row r="15" spans="1:18" ht="15" customHeight="1" x14ac:dyDescent="0.25">
      <c r="B15" s="111"/>
      <c r="C15" s="111"/>
      <c r="D15" s="111"/>
      <c r="E15" s="111"/>
      <c r="F15" s="111"/>
      <c r="G15" s="111"/>
      <c r="H15" s="111"/>
      <c r="I15" s="111"/>
      <c r="K15" s="114" t="s">
        <v>5008</v>
      </c>
    </row>
    <row r="16" spans="1:18" ht="15" customHeight="1" x14ac:dyDescent="0.25">
      <c r="B16" s="111"/>
      <c r="C16" s="111"/>
      <c r="D16" s="111"/>
      <c r="E16" s="111"/>
      <c r="F16" s="111"/>
      <c r="G16" s="111"/>
      <c r="H16" s="111"/>
      <c r="I16" s="111"/>
      <c r="K16" s="115"/>
    </row>
    <row r="17" spans="2:11" ht="15" customHeight="1" x14ac:dyDescent="0.25">
      <c r="B17" s="111"/>
      <c r="C17" s="111"/>
      <c r="D17" s="111"/>
      <c r="E17" s="111"/>
      <c r="F17" s="111"/>
      <c r="G17" s="111"/>
      <c r="H17" s="111"/>
      <c r="I17" s="111"/>
      <c r="K17" s="116" t="s">
        <v>5009</v>
      </c>
    </row>
    <row r="18" spans="2:11" ht="15" customHeight="1" x14ac:dyDescent="0.25">
      <c r="B18" s="111"/>
      <c r="C18" s="111"/>
      <c r="D18" s="111"/>
      <c r="E18" s="111"/>
      <c r="F18" s="111"/>
      <c r="G18" s="111"/>
      <c r="H18" s="111"/>
      <c r="I18" s="111"/>
      <c r="K18" s="116" t="s">
        <v>5010</v>
      </c>
    </row>
    <row r="19" spans="2:11" ht="15" customHeight="1" x14ac:dyDescent="0.25">
      <c r="B19" s="111"/>
      <c r="C19" s="111"/>
      <c r="D19" s="111"/>
      <c r="E19" s="111"/>
      <c r="F19" s="111"/>
      <c r="G19" s="111"/>
      <c r="H19" s="111"/>
      <c r="I19" s="111"/>
      <c r="K19" s="116" t="s">
        <v>5011</v>
      </c>
    </row>
    <row r="20" spans="2:11" ht="15" customHeight="1" x14ac:dyDescent="0.25">
      <c r="B20" s="111"/>
      <c r="C20" s="111"/>
      <c r="D20" s="111"/>
      <c r="E20" s="111"/>
      <c r="F20" s="111"/>
      <c r="G20" s="111"/>
      <c r="H20" s="111"/>
      <c r="I20" s="111"/>
      <c r="K20" s="116" t="s">
        <v>5012</v>
      </c>
    </row>
    <row r="21" spans="2:11" ht="16.5" x14ac:dyDescent="0.25">
      <c r="K21" s="117" t="s">
        <v>5013</v>
      </c>
    </row>
    <row r="22" spans="2:11" ht="16.5" x14ac:dyDescent="0.25">
      <c r="K22" s="117" t="s">
        <v>5014</v>
      </c>
    </row>
    <row r="23" spans="2:11" ht="16.5" x14ac:dyDescent="0.25">
      <c r="K23" s="117" t="s">
        <v>5015</v>
      </c>
    </row>
    <row r="24" spans="2:11" ht="16.5" x14ac:dyDescent="0.25">
      <c r="K24" s="116" t="s">
        <v>5016</v>
      </c>
    </row>
    <row r="25" spans="2:11" ht="16.5" x14ac:dyDescent="0.25">
      <c r="K25" s="118" t="s">
        <v>5017</v>
      </c>
    </row>
    <row r="26" spans="2:11" ht="16.5" x14ac:dyDescent="0.25">
      <c r="K26" s="118" t="s">
        <v>5018</v>
      </c>
    </row>
    <row r="27" spans="2:11" ht="16.5" x14ac:dyDescent="0.25">
      <c r="K27" s="116" t="s">
        <v>5019</v>
      </c>
    </row>
    <row r="28" spans="2:11" ht="16.5" x14ac:dyDescent="0.25">
      <c r="K28" s="117" t="s">
        <v>5020</v>
      </c>
    </row>
    <row r="29" spans="2:11" ht="16.5" x14ac:dyDescent="0.25">
      <c r="K29" s="117" t="s">
        <v>5021</v>
      </c>
    </row>
    <row r="30" spans="2:11" x14ac:dyDescent="0.25">
      <c r="K30" s="112"/>
    </row>
    <row r="31" spans="2:11" ht="21" x14ac:dyDescent="0.25">
      <c r="K31" s="114" t="s">
        <v>5022</v>
      </c>
    </row>
    <row r="32" spans="2:11" ht="17.25" thickBot="1" x14ac:dyDescent="0.3">
      <c r="K32" s="111"/>
    </row>
    <row r="33" spans="11:16" ht="33.75" thickBot="1" x14ac:dyDescent="0.3">
      <c r="K33" s="119" t="s">
        <v>5023</v>
      </c>
      <c r="L33" s="119" t="s">
        <v>5024</v>
      </c>
      <c r="M33" s="119" t="s">
        <v>5025</v>
      </c>
      <c r="N33" s="119" t="s">
        <v>5026</v>
      </c>
      <c r="O33" s="119" t="s">
        <v>5027</v>
      </c>
      <c r="P33" s="119" t="s">
        <v>5028</v>
      </c>
    </row>
    <row r="34" spans="11:16" ht="33.75" thickBot="1" x14ac:dyDescent="0.3">
      <c r="K34" s="119" t="s">
        <v>5029</v>
      </c>
      <c r="L34" s="120">
        <v>20</v>
      </c>
      <c r="M34" s="120">
        <v>45</v>
      </c>
      <c r="N34" s="121" t="s">
        <v>5030</v>
      </c>
      <c r="O34" s="122">
        <v>0.79</v>
      </c>
      <c r="P34" s="122">
        <v>0.72</v>
      </c>
    </row>
    <row r="35" spans="11:16" ht="50.25" thickBot="1" x14ac:dyDescent="0.3">
      <c r="K35" s="119" t="s">
        <v>5031</v>
      </c>
      <c r="L35" s="120">
        <v>0.32</v>
      </c>
      <c r="M35" s="120">
        <v>2.5</v>
      </c>
      <c r="N35" s="121" t="s">
        <v>5032</v>
      </c>
      <c r="O35" s="122">
        <v>0.01</v>
      </c>
      <c r="P35" s="122">
        <v>0.04</v>
      </c>
    </row>
    <row r="36" spans="11:16" ht="33.75" thickBot="1" x14ac:dyDescent="0.3">
      <c r="K36" s="119" t="s">
        <v>5033</v>
      </c>
      <c r="L36" s="120">
        <v>5</v>
      </c>
      <c r="M36" s="120">
        <v>15</v>
      </c>
      <c r="N36" s="121" t="s">
        <v>5034</v>
      </c>
      <c r="O36" s="122">
        <v>0.2</v>
      </c>
      <c r="P36" s="122">
        <v>0.24</v>
      </c>
    </row>
    <row r="37" spans="11:16" ht="17.25" thickBot="1" x14ac:dyDescent="0.3">
      <c r="K37" s="119" t="s">
        <v>5035</v>
      </c>
      <c r="L37" s="123">
        <v>25.32</v>
      </c>
      <c r="M37" s="123">
        <v>62.5</v>
      </c>
      <c r="N37" s="121" t="s">
        <v>5036</v>
      </c>
      <c r="O37" s="122">
        <v>1</v>
      </c>
      <c r="P37" s="122">
        <v>1</v>
      </c>
    </row>
    <row r="38" spans="11:16" x14ac:dyDescent="0.25">
      <c r="K38" s="112"/>
    </row>
    <row r="39" spans="11:16" ht="21" x14ac:dyDescent="0.25">
      <c r="K39" s="114" t="s">
        <v>5037</v>
      </c>
    </row>
    <row r="40" spans="11:16" x14ac:dyDescent="0.25">
      <c r="K40" s="115"/>
    </row>
    <row r="41" spans="11:16" ht="16.5" x14ac:dyDescent="0.25">
      <c r="K41" s="124" t="s">
        <v>5038</v>
      </c>
    </row>
    <row r="42" spans="11:16" ht="16.5" x14ac:dyDescent="0.25">
      <c r="K42" s="124" t="s">
        <v>5039</v>
      </c>
    </row>
    <row r="43" spans="11:16" ht="16.5" x14ac:dyDescent="0.25">
      <c r="K43" s="124" t="s">
        <v>5040</v>
      </c>
    </row>
  </sheetData>
  <mergeCells count="2">
    <mergeCell ref="B3:I8"/>
    <mergeCell ref="K7:R13"/>
  </mergeCells>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9A310-BE34-4E27-B679-A31DCC070A50}">
  <sheetPr codeName="Sheet4"/>
  <dimension ref="A1:Y200"/>
  <sheetViews>
    <sheetView workbookViewId="0">
      <selection activeCell="G66" sqref="G66"/>
    </sheetView>
  </sheetViews>
  <sheetFormatPr defaultRowHeight="15" x14ac:dyDescent="0.25"/>
  <cols>
    <col min="1" max="1" width="9.7109375" customWidth="1"/>
    <col min="2" max="2" width="11.5703125" bestFit="1" customWidth="1"/>
    <col min="3" max="3" width="45.140625" bestFit="1" customWidth="1"/>
    <col min="4" max="4" width="13.85546875" bestFit="1" customWidth="1"/>
    <col min="5" max="5" width="6.5703125" customWidth="1"/>
    <col min="6" max="6" width="10" bestFit="1" customWidth="1"/>
    <col min="7" max="7" width="16.140625" customWidth="1"/>
    <col min="8" max="8" width="13.85546875" customWidth="1"/>
    <col min="9" max="9" width="2.42578125" style="39" customWidth="1"/>
    <col min="10" max="10" width="3.7109375" customWidth="1"/>
  </cols>
  <sheetData>
    <row r="1" spans="1:8" x14ac:dyDescent="0.25">
      <c r="A1" s="98" t="s">
        <v>4972</v>
      </c>
      <c r="B1" s="2"/>
      <c r="C1" s="2"/>
      <c r="D1" s="2"/>
      <c r="E1" s="2"/>
      <c r="F1" s="2"/>
      <c r="G1" s="22"/>
      <c r="H1" s="21"/>
    </row>
    <row r="2" spans="1:8" x14ac:dyDescent="0.25">
      <c r="A2" s="98" t="s">
        <v>4973</v>
      </c>
      <c r="B2" s="2"/>
      <c r="C2" s="2"/>
      <c r="D2" s="2"/>
      <c r="E2" s="2"/>
      <c r="F2" s="2"/>
      <c r="G2" s="2"/>
      <c r="H2" s="2"/>
    </row>
    <row r="3" spans="1:8" x14ac:dyDescent="0.25">
      <c r="A3" s="4" t="s">
        <v>18</v>
      </c>
      <c r="B3" s="4" t="s">
        <v>19</v>
      </c>
      <c r="C3" s="4" t="s">
        <v>20</v>
      </c>
      <c r="D3" s="4" t="s">
        <v>21</v>
      </c>
      <c r="E3" s="4" t="s">
        <v>22</v>
      </c>
      <c r="F3" s="4" t="s">
        <v>23</v>
      </c>
      <c r="G3" s="4" t="s">
        <v>24</v>
      </c>
      <c r="H3" s="4" t="s">
        <v>25</v>
      </c>
    </row>
    <row r="4" spans="1:8" x14ac:dyDescent="0.25">
      <c r="A4" s="3" t="s">
        <v>26</v>
      </c>
      <c r="B4" s="2"/>
      <c r="C4" s="2"/>
      <c r="D4" s="2"/>
      <c r="E4" s="2"/>
      <c r="F4" s="2"/>
      <c r="G4" s="2"/>
      <c r="H4" s="2"/>
    </row>
    <row r="5" spans="1:8" x14ac:dyDescent="0.25">
      <c r="A5" s="3" t="s">
        <v>27</v>
      </c>
      <c r="B5" s="3" t="s">
        <v>32</v>
      </c>
      <c r="C5" s="3" t="s">
        <v>33</v>
      </c>
      <c r="D5" s="5"/>
      <c r="E5" s="3" t="s">
        <v>30</v>
      </c>
      <c r="F5" s="6">
        <v>17</v>
      </c>
      <c r="G5" s="10">
        <v>20000</v>
      </c>
      <c r="H5" s="10">
        <v>340000</v>
      </c>
    </row>
    <row r="6" spans="1:8" x14ac:dyDescent="0.25">
      <c r="A6" s="1" t="s">
        <v>31</v>
      </c>
      <c r="B6" s="1" t="s">
        <v>35</v>
      </c>
      <c r="C6" s="1" t="s">
        <v>36</v>
      </c>
      <c r="D6" s="8"/>
      <c r="E6" s="1" t="s">
        <v>37</v>
      </c>
      <c r="F6" s="9" t="s">
        <v>38</v>
      </c>
      <c r="G6" s="11">
        <v>150000</v>
      </c>
      <c r="H6" s="11">
        <v>150000</v>
      </c>
    </row>
    <row r="7" spans="1:8" x14ac:dyDescent="0.25">
      <c r="A7" s="3" t="s">
        <v>34</v>
      </c>
      <c r="B7" s="3" t="s">
        <v>447</v>
      </c>
      <c r="C7" s="3" t="s">
        <v>448</v>
      </c>
      <c r="D7" s="5"/>
      <c r="E7" s="3" t="s">
        <v>53</v>
      </c>
      <c r="F7" s="7">
        <v>91000</v>
      </c>
      <c r="G7" s="10">
        <v>5</v>
      </c>
      <c r="H7" s="10">
        <v>455000</v>
      </c>
    </row>
    <row r="8" spans="1:8" x14ac:dyDescent="0.25">
      <c r="A8" s="1" t="s">
        <v>39</v>
      </c>
      <c r="B8" s="1" t="s">
        <v>449</v>
      </c>
      <c r="C8" s="1" t="s">
        <v>450</v>
      </c>
      <c r="D8" s="8"/>
      <c r="E8" s="1" t="s">
        <v>53</v>
      </c>
      <c r="F8" s="9">
        <v>2000</v>
      </c>
      <c r="G8" s="11">
        <v>30</v>
      </c>
      <c r="H8" s="11">
        <v>60000</v>
      </c>
    </row>
    <row r="9" spans="1:8" x14ac:dyDescent="0.25">
      <c r="A9" s="3" t="s">
        <v>43</v>
      </c>
      <c r="B9" s="3" t="s">
        <v>40</v>
      </c>
      <c r="C9" s="3" t="s">
        <v>41</v>
      </c>
      <c r="D9" s="5"/>
      <c r="E9" s="3" t="s">
        <v>42</v>
      </c>
      <c r="F9" s="6">
        <v>5300</v>
      </c>
      <c r="G9" s="10">
        <v>25</v>
      </c>
      <c r="H9" s="10">
        <v>132500</v>
      </c>
    </row>
    <row r="10" spans="1:8" x14ac:dyDescent="0.25">
      <c r="A10" s="1" t="s">
        <v>47</v>
      </c>
      <c r="B10" s="1" t="s">
        <v>44</v>
      </c>
      <c r="C10" s="1" t="s">
        <v>45</v>
      </c>
      <c r="D10" s="8"/>
      <c r="E10" s="1" t="s">
        <v>46</v>
      </c>
      <c r="F10" s="9">
        <v>23</v>
      </c>
      <c r="G10" s="11">
        <v>2200</v>
      </c>
      <c r="H10" s="11">
        <v>50600</v>
      </c>
    </row>
    <row r="11" spans="1:8" x14ac:dyDescent="0.25">
      <c r="A11" s="3" t="s">
        <v>50</v>
      </c>
      <c r="B11" s="3" t="s">
        <v>48</v>
      </c>
      <c r="C11" s="3" t="s">
        <v>49</v>
      </c>
      <c r="D11" s="5"/>
      <c r="E11" s="3" t="s">
        <v>46</v>
      </c>
      <c r="F11" s="6">
        <v>18</v>
      </c>
      <c r="G11" s="10">
        <v>1500</v>
      </c>
      <c r="H11" s="10">
        <v>27000</v>
      </c>
    </row>
    <row r="12" spans="1:8" x14ac:dyDescent="0.25">
      <c r="A12" s="1" t="s">
        <v>54</v>
      </c>
      <c r="B12" s="1" t="s">
        <v>455</v>
      </c>
      <c r="C12" s="1" t="s">
        <v>456</v>
      </c>
      <c r="D12" s="8"/>
      <c r="E12" s="1" t="s">
        <v>42</v>
      </c>
      <c r="F12" s="9">
        <v>8850</v>
      </c>
      <c r="G12" s="11">
        <v>20</v>
      </c>
      <c r="H12" s="11">
        <v>177000</v>
      </c>
    </row>
    <row r="13" spans="1:8" x14ac:dyDescent="0.25">
      <c r="A13" s="3" t="s">
        <v>57</v>
      </c>
      <c r="B13" s="3" t="s">
        <v>457</v>
      </c>
      <c r="C13" s="3" t="s">
        <v>458</v>
      </c>
      <c r="D13" s="5"/>
      <c r="E13" s="3" t="s">
        <v>46</v>
      </c>
      <c r="F13" s="6">
        <v>1</v>
      </c>
      <c r="G13" s="10">
        <v>1000</v>
      </c>
      <c r="H13" s="10">
        <v>1000</v>
      </c>
    </row>
    <row r="14" spans="1:8" x14ac:dyDescent="0.25">
      <c r="A14" s="1" t="s">
        <v>61</v>
      </c>
      <c r="B14" s="1" t="s">
        <v>459</v>
      </c>
      <c r="C14" s="1" t="s">
        <v>460</v>
      </c>
      <c r="D14" s="8"/>
      <c r="E14" s="1" t="s">
        <v>46</v>
      </c>
      <c r="F14" s="9">
        <v>1</v>
      </c>
      <c r="G14" s="11">
        <v>1600</v>
      </c>
      <c r="H14" s="11">
        <v>1600</v>
      </c>
    </row>
    <row r="15" spans="1:8" x14ac:dyDescent="0.25">
      <c r="A15" s="3" t="s">
        <v>65</v>
      </c>
      <c r="B15" s="3" t="s">
        <v>504</v>
      </c>
      <c r="C15" s="3" t="s">
        <v>503</v>
      </c>
      <c r="D15" s="5"/>
      <c r="E15" s="3" t="s">
        <v>42</v>
      </c>
      <c r="F15" s="6">
        <v>167</v>
      </c>
      <c r="G15" s="10">
        <v>10</v>
      </c>
      <c r="H15" s="10">
        <v>1670</v>
      </c>
    </row>
    <row r="16" spans="1:8" x14ac:dyDescent="0.25">
      <c r="A16" s="1" t="s">
        <v>68</v>
      </c>
      <c r="B16" s="1" t="s">
        <v>51</v>
      </c>
      <c r="C16" s="1" t="s">
        <v>52</v>
      </c>
      <c r="D16" s="8"/>
      <c r="E16" s="1" t="s">
        <v>53</v>
      </c>
      <c r="F16" s="9">
        <v>3400</v>
      </c>
      <c r="G16" s="11">
        <v>10</v>
      </c>
      <c r="H16" s="11">
        <v>34000</v>
      </c>
    </row>
    <row r="17" spans="1:8" x14ac:dyDescent="0.25">
      <c r="A17" s="3" t="s">
        <v>71</v>
      </c>
      <c r="B17" s="3" t="s">
        <v>517</v>
      </c>
      <c r="C17" s="3" t="s">
        <v>518</v>
      </c>
      <c r="D17" s="5"/>
      <c r="E17" s="3" t="s">
        <v>46</v>
      </c>
      <c r="F17" s="6">
        <v>9</v>
      </c>
      <c r="G17" s="10">
        <v>700</v>
      </c>
      <c r="H17" s="10">
        <v>6300</v>
      </c>
    </row>
    <row r="18" spans="1:8" x14ac:dyDescent="0.25">
      <c r="A18" s="1" t="s">
        <v>74</v>
      </c>
      <c r="B18" s="1" t="s">
        <v>58</v>
      </c>
      <c r="C18" s="1" t="s">
        <v>59</v>
      </c>
      <c r="D18" s="8"/>
      <c r="E18" s="1" t="s">
        <v>60</v>
      </c>
      <c r="F18" s="9">
        <v>132400</v>
      </c>
      <c r="G18" s="11">
        <v>20</v>
      </c>
      <c r="H18" s="11">
        <v>2648000</v>
      </c>
    </row>
    <row r="19" spans="1:8" x14ac:dyDescent="0.25">
      <c r="A19" s="3" t="s">
        <v>77</v>
      </c>
      <c r="B19" s="3" t="s">
        <v>541</v>
      </c>
      <c r="C19" s="3" t="s">
        <v>534</v>
      </c>
      <c r="D19" s="5"/>
      <c r="E19" s="3" t="s">
        <v>64</v>
      </c>
      <c r="F19" s="6">
        <v>220000</v>
      </c>
      <c r="G19" s="10">
        <v>25</v>
      </c>
      <c r="H19" s="10">
        <v>5500000</v>
      </c>
    </row>
    <row r="20" spans="1:8" x14ac:dyDescent="0.25">
      <c r="A20" s="1" t="s">
        <v>80</v>
      </c>
      <c r="B20" s="1" t="s">
        <v>66</v>
      </c>
      <c r="C20" s="1" t="s">
        <v>67</v>
      </c>
      <c r="D20" s="8"/>
      <c r="E20" s="1" t="s">
        <v>53</v>
      </c>
      <c r="F20" s="9">
        <v>1300</v>
      </c>
      <c r="G20" s="11">
        <v>10</v>
      </c>
      <c r="H20" s="11">
        <v>13000</v>
      </c>
    </row>
    <row r="21" spans="1:8" x14ac:dyDescent="0.25">
      <c r="A21" s="3" t="s">
        <v>82</v>
      </c>
      <c r="B21" s="3" t="s">
        <v>72</v>
      </c>
      <c r="C21" s="3" t="s">
        <v>73</v>
      </c>
      <c r="D21" s="5"/>
      <c r="E21" s="3" t="s">
        <v>64</v>
      </c>
      <c r="F21" s="6">
        <v>15600</v>
      </c>
      <c r="G21" s="10">
        <v>50</v>
      </c>
      <c r="H21" s="10">
        <v>780000</v>
      </c>
    </row>
    <row r="22" spans="1:8" x14ac:dyDescent="0.25">
      <c r="A22" s="1" t="s">
        <v>85</v>
      </c>
      <c r="B22" s="1" t="s">
        <v>75</v>
      </c>
      <c r="C22" s="1" t="s">
        <v>76</v>
      </c>
      <c r="D22" s="8"/>
      <c r="E22" s="1" t="s">
        <v>64</v>
      </c>
      <c r="F22" s="9">
        <v>2200</v>
      </c>
      <c r="G22" s="11">
        <v>55</v>
      </c>
      <c r="H22" s="11">
        <v>121000</v>
      </c>
    </row>
    <row r="23" spans="1:8" x14ac:dyDescent="0.25">
      <c r="A23" s="3" t="s">
        <v>87</v>
      </c>
      <c r="B23" s="3" t="s">
        <v>78</v>
      </c>
      <c r="C23" s="3" t="s">
        <v>79</v>
      </c>
      <c r="D23" s="5"/>
      <c r="E23" s="3" t="s">
        <v>64</v>
      </c>
      <c r="F23" s="7">
        <v>10400</v>
      </c>
      <c r="G23" s="10">
        <v>125</v>
      </c>
      <c r="H23" s="10">
        <v>1300000</v>
      </c>
    </row>
    <row r="24" spans="1:8" x14ac:dyDescent="0.25">
      <c r="A24" s="1" t="s">
        <v>91</v>
      </c>
      <c r="B24" s="1" t="s">
        <v>954</v>
      </c>
      <c r="C24" s="1" t="s">
        <v>955</v>
      </c>
      <c r="D24" s="8"/>
      <c r="E24" s="1" t="s">
        <v>64</v>
      </c>
      <c r="F24" s="9">
        <v>550</v>
      </c>
      <c r="G24" s="11">
        <v>1000</v>
      </c>
      <c r="H24" s="11">
        <v>550000</v>
      </c>
    </row>
    <row r="25" spans="1:8" x14ac:dyDescent="0.25">
      <c r="A25" s="3" t="s">
        <v>95</v>
      </c>
      <c r="B25" s="3" t="s">
        <v>971</v>
      </c>
      <c r="C25" s="3" t="s">
        <v>972</v>
      </c>
      <c r="D25" s="5"/>
      <c r="E25" s="3" t="s">
        <v>90</v>
      </c>
      <c r="F25" s="7" t="s">
        <v>38</v>
      </c>
      <c r="G25" s="10">
        <v>0</v>
      </c>
      <c r="H25" s="10">
        <v>0</v>
      </c>
    </row>
    <row r="26" spans="1:8" x14ac:dyDescent="0.25">
      <c r="A26" s="1" t="s">
        <v>98</v>
      </c>
      <c r="B26" s="1" t="s">
        <v>83</v>
      </c>
      <c r="C26" s="1" t="s">
        <v>84</v>
      </c>
      <c r="D26" s="8"/>
      <c r="E26" s="1" t="s">
        <v>64</v>
      </c>
      <c r="F26" s="9">
        <v>4250</v>
      </c>
      <c r="G26" s="11">
        <v>135</v>
      </c>
      <c r="H26" s="11">
        <v>573750</v>
      </c>
    </row>
    <row r="27" spans="1:8" x14ac:dyDescent="0.25">
      <c r="A27" s="3" t="s">
        <v>101</v>
      </c>
      <c r="B27" s="3" t="s">
        <v>1076</v>
      </c>
      <c r="C27" s="3" t="s">
        <v>955</v>
      </c>
      <c r="D27" s="5"/>
      <c r="E27" s="3" t="s">
        <v>64</v>
      </c>
      <c r="F27" s="6">
        <v>225</v>
      </c>
      <c r="G27" s="10">
        <v>1000</v>
      </c>
      <c r="H27" s="10">
        <v>225000</v>
      </c>
    </row>
    <row r="28" spans="1:8" x14ac:dyDescent="0.25">
      <c r="A28" s="1" t="s">
        <v>103</v>
      </c>
      <c r="B28" s="1" t="s">
        <v>1083</v>
      </c>
      <c r="C28" s="1" t="s">
        <v>1084</v>
      </c>
      <c r="D28" s="8"/>
      <c r="E28" s="1" t="s">
        <v>64</v>
      </c>
      <c r="F28" s="9">
        <v>1000</v>
      </c>
      <c r="G28" s="11">
        <v>165</v>
      </c>
      <c r="H28" s="11">
        <v>165000</v>
      </c>
    </row>
    <row r="29" spans="1:8" x14ac:dyDescent="0.25">
      <c r="A29" s="3" t="s">
        <v>105</v>
      </c>
      <c r="B29" s="3" t="s">
        <v>1105</v>
      </c>
      <c r="C29" s="3" t="s">
        <v>1106</v>
      </c>
      <c r="D29" s="5"/>
      <c r="E29" s="3" t="s">
        <v>90</v>
      </c>
      <c r="F29" s="6" t="s">
        <v>38</v>
      </c>
      <c r="G29" s="10">
        <v>20000</v>
      </c>
      <c r="H29" s="10">
        <v>20000</v>
      </c>
    </row>
    <row r="30" spans="1:8" x14ac:dyDescent="0.25">
      <c r="A30" s="1" t="s">
        <v>108</v>
      </c>
      <c r="B30" s="1" t="s">
        <v>1113</v>
      </c>
      <c r="C30" s="1" t="s">
        <v>1114</v>
      </c>
      <c r="D30" s="8"/>
      <c r="E30" s="1" t="s">
        <v>90</v>
      </c>
      <c r="F30" s="9" t="s">
        <v>38</v>
      </c>
      <c r="G30" s="11">
        <v>2500</v>
      </c>
      <c r="H30" s="11">
        <v>2500</v>
      </c>
    </row>
    <row r="31" spans="1:8" x14ac:dyDescent="0.25">
      <c r="A31" s="3" t="s">
        <v>111</v>
      </c>
      <c r="B31" s="3" t="s">
        <v>1115</v>
      </c>
      <c r="C31" s="3" t="s">
        <v>1116</v>
      </c>
      <c r="D31" s="5"/>
      <c r="E31" s="3" t="s">
        <v>90</v>
      </c>
      <c r="F31" s="6" t="s">
        <v>38</v>
      </c>
      <c r="G31" s="10">
        <v>18000</v>
      </c>
      <c r="H31" s="10">
        <v>18000</v>
      </c>
    </row>
    <row r="32" spans="1:8" x14ac:dyDescent="0.25">
      <c r="A32" s="1" t="s">
        <v>114</v>
      </c>
      <c r="B32" s="1" t="s">
        <v>1183</v>
      </c>
      <c r="C32" s="1" t="s">
        <v>1184</v>
      </c>
      <c r="D32" s="8"/>
      <c r="E32" s="1" t="s">
        <v>90</v>
      </c>
      <c r="F32" s="9" t="s">
        <v>38</v>
      </c>
      <c r="G32" s="11">
        <v>1500</v>
      </c>
      <c r="H32" s="11">
        <v>1500</v>
      </c>
    </row>
    <row r="33" spans="1:8" x14ac:dyDescent="0.25">
      <c r="A33" s="3" t="s">
        <v>117</v>
      </c>
      <c r="B33" s="3" t="s">
        <v>1192</v>
      </c>
      <c r="C33" s="3" t="s">
        <v>1193</v>
      </c>
      <c r="D33" s="5"/>
      <c r="E33" s="3" t="s">
        <v>64</v>
      </c>
      <c r="F33" s="6">
        <v>40</v>
      </c>
      <c r="G33" s="10">
        <v>1100</v>
      </c>
      <c r="H33" s="10">
        <v>44000</v>
      </c>
    </row>
    <row r="34" spans="1:8" x14ac:dyDescent="0.25">
      <c r="A34" s="1" t="s">
        <v>120</v>
      </c>
      <c r="B34" s="1" t="s">
        <v>1305</v>
      </c>
      <c r="C34" s="1" t="s">
        <v>1306</v>
      </c>
      <c r="D34" s="8"/>
      <c r="E34" s="1" t="s">
        <v>64</v>
      </c>
      <c r="F34" s="9">
        <v>8500</v>
      </c>
      <c r="G34" s="11">
        <v>145</v>
      </c>
      <c r="H34" s="11">
        <v>1232500</v>
      </c>
    </row>
    <row r="35" spans="1:8" x14ac:dyDescent="0.25">
      <c r="A35" s="3" t="s">
        <v>123</v>
      </c>
      <c r="B35" s="3" t="s">
        <v>1320</v>
      </c>
      <c r="C35" s="3" t="s">
        <v>955</v>
      </c>
      <c r="D35" s="5"/>
      <c r="E35" s="3" t="s">
        <v>64</v>
      </c>
      <c r="F35" s="6">
        <v>450</v>
      </c>
      <c r="G35" s="10">
        <v>1000</v>
      </c>
      <c r="H35" s="10">
        <v>450000</v>
      </c>
    </row>
    <row r="36" spans="1:8" x14ac:dyDescent="0.25">
      <c r="A36" s="1" t="s">
        <v>126</v>
      </c>
      <c r="B36" s="1" t="s">
        <v>1340</v>
      </c>
      <c r="C36" s="1" t="s">
        <v>1341</v>
      </c>
      <c r="D36" s="8"/>
      <c r="E36" s="1" t="s">
        <v>90</v>
      </c>
      <c r="F36" s="9" t="s">
        <v>38</v>
      </c>
      <c r="G36" s="11">
        <v>40500</v>
      </c>
      <c r="H36" s="11">
        <v>40500</v>
      </c>
    </row>
    <row r="37" spans="1:8" x14ac:dyDescent="0.25">
      <c r="A37" s="3" t="s">
        <v>129</v>
      </c>
      <c r="B37" s="3" t="s">
        <v>1342</v>
      </c>
      <c r="C37" s="3" t="s">
        <v>1114</v>
      </c>
      <c r="D37" s="5"/>
      <c r="E37" s="3" t="s">
        <v>90</v>
      </c>
      <c r="F37" s="6" t="s">
        <v>38</v>
      </c>
      <c r="G37" s="10">
        <v>40000</v>
      </c>
      <c r="H37" s="10">
        <v>40000</v>
      </c>
    </row>
    <row r="38" spans="1:8" x14ac:dyDescent="0.25">
      <c r="A38" s="1" t="s">
        <v>132</v>
      </c>
      <c r="B38" s="1" t="s">
        <v>1343</v>
      </c>
      <c r="C38" s="1" t="s">
        <v>1116</v>
      </c>
      <c r="D38" s="8"/>
      <c r="E38" s="1" t="s">
        <v>90</v>
      </c>
      <c r="F38" s="9" t="s">
        <v>38</v>
      </c>
      <c r="G38" s="11">
        <v>36500</v>
      </c>
      <c r="H38" s="11">
        <v>36500</v>
      </c>
    </row>
    <row r="39" spans="1:8" x14ac:dyDescent="0.25">
      <c r="A39" s="3" t="s">
        <v>135</v>
      </c>
      <c r="B39" s="3" t="s">
        <v>1352</v>
      </c>
      <c r="C39" s="3" t="s">
        <v>1184</v>
      </c>
      <c r="D39" s="5"/>
      <c r="E39" s="3" t="s">
        <v>90</v>
      </c>
      <c r="F39" s="7" t="s">
        <v>38</v>
      </c>
      <c r="G39" s="10">
        <v>0</v>
      </c>
      <c r="H39" s="10">
        <v>0</v>
      </c>
    </row>
    <row r="40" spans="1:8" x14ac:dyDescent="0.25">
      <c r="A40" s="1" t="s">
        <v>138</v>
      </c>
      <c r="B40" s="1" t="s">
        <v>1393</v>
      </c>
      <c r="C40" s="1" t="s">
        <v>1392</v>
      </c>
      <c r="D40" s="8"/>
      <c r="E40" s="1" t="s">
        <v>42</v>
      </c>
      <c r="F40" s="9">
        <v>436</v>
      </c>
      <c r="G40" s="11">
        <v>1000</v>
      </c>
      <c r="H40" s="11">
        <v>436000</v>
      </c>
    </row>
    <row r="41" spans="1:8" x14ac:dyDescent="0.25">
      <c r="A41" s="3" t="s">
        <v>141</v>
      </c>
      <c r="B41" s="3" t="s">
        <v>1565</v>
      </c>
      <c r="C41" s="3" t="s">
        <v>1566</v>
      </c>
      <c r="D41" s="5"/>
      <c r="E41" s="3" t="s">
        <v>42</v>
      </c>
      <c r="F41" s="6">
        <v>330</v>
      </c>
      <c r="G41" s="10">
        <v>100</v>
      </c>
      <c r="H41" s="10">
        <v>33000</v>
      </c>
    </row>
    <row r="42" spans="1:8" x14ac:dyDescent="0.25">
      <c r="A42" s="1" t="s">
        <v>144</v>
      </c>
      <c r="B42" s="1" t="s">
        <v>1686</v>
      </c>
      <c r="C42" s="1" t="s">
        <v>1687</v>
      </c>
      <c r="D42" s="8"/>
      <c r="E42" s="1" t="s">
        <v>159</v>
      </c>
      <c r="F42" s="9">
        <v>2450</v>
      </c>
      <c r="G42" s="11">
        <v>2250</v>
      </c>
      <c r="H42" s="11">
        <v>5512500</v>
      </c>
    </row>
    <row r="43" spans="1:8" x14ac:dyDescent="0.25">
      <c r="A43" s="3" t="s">
        <v>147</v>
      </c>
      <c r="B43" s="3" t="s">
        <v>1939</v>
      </c>
      <c r="C43" s="3" t="s">
        <v>1940</v>
      </c>
      <c r="D43" s="5"/>
      <c r="E43" s="3" t="s">
        <v>42</v>
      </c>
      <c r="F43" s="6">
        <v>68</v>
      </c>
      <c r="G43" s="10">
        <v>165</v>
      </c>
      <c r="H43" s="10">
        <v>11220</v>
      </c>
    </row>
    <row r="44" spans="1:8" x14ac:dyDescent="0.25">
      <c r="A44" s="1" t="s">
        <v>150</v>
      </c>
      <c r="B44" s="1" t="s">
        <v>1941</v>
      </c>
      <c r="C44" s="1" t="s">
        <v>1942</v>
      </c>
      <c r="D44" s="8"/>
      <c r="E44" s="1" t="s">
        <v>42</v>
      </c>
      <c r="F44" s="9">
        <v>380</v>
      </c>
      <c r="G44" s="11">
        <v>190</v>
      </c>
      <c r="H44" s="11">
        <v>72200</v>
      </c>
    </row>
    <row r="45" spans="1:8" x14ac:dyDescent="0.25">
      <c r="A45" s="3" t="s">
        <v>153</v>
      </c>
      <c r="B45" s="3" t="s">
        <v>1945</v>
      </c>
      <c r="C45" s="3" t="s">
        <v>1946</v>
      </c>
      <c r="D45" s="5"/>
      <c r="E45" s="3" t="s">
        <v>42</v>
      </c>
      <c r="F45" s="6">
        <v>64</v>
      </c>
      <c r="G45" s="10">
        <v>210</v>
      </c>
      <c r="H45" s="10">
        <v>13440</v>
      </c>
    </row>
    <row r="46" spans="1:8" x14ac:dyDescent="0.25">
      <c r="A46" s="1" t="s">
        <v>156</v>
      </c>
      <c r="B46" s="1" t="s">
        <v>1999</v>
      </c>
      <c r="C46" s="1" t="s">
        <v>2000</v>
      </c>
      <c r="D46" s="8"/>
      <c r="E46" s="1" t="s">
        <v>46</v>
      </c>
      <c r="F46" s="9">
        <v>1</v>
      </c>
      <c r="G46" s="11">
        <v>1000</v>
      </c>
      <c r="H46" s="11">
        <v>1000</v>
      </c>
    </row>
    <row r="47" spans="1:8" x14ac:dyDescent="0.25">
      <c r="A47" s="3" t="s">
        <v>160</v>
      </c>
      <c r="B47" s="3" t="s">
        <v>2001</v>
      </c>
      <c r="C47" s="3" t="s">
        <v>2002</v>
      </c>
      <c r="D47" s="5"/>
      <c r="E47" s="3" t="s">
        <v>46</v>
      </c>
      <c r="F47" s="6">
        <v>10</v>
      </c>
      <c r="G47" s="10">
        <v>800</v>
      </c>
      <c r="H47" s="10">
        <v>8000</v>
      </c>
    </row>
    <row r="48" spans="1:8" x14ac:dyDescent="0.25">
      <c r="A48" s="1" t="s">
        <v>163</v>
      </c>
      <c r="B48" s="1" t="s">
        <v>2005</v>
      </c>
      <c r="C48" s="1" t="s">
        <v>2006</v>
      </c>
      <c r="D48" s="8"/>
      <c r="E48" s="1" t="s">
        <v>46</v>
      </c>
      <c r="F48" s="9">
        <v>1</v>
      </c>
      <c r="G48" s="11">
        <v>1200</v>
      </c>
      <c r="H48" s="11">
        <v>1200</v>
      </c>
    </row>
    <row r="49" spans="1:8" x14ac:dyDescent="0.25">
      <c r="A49" s="3" t="s">
        <v>166</v>
      </c>
      <c r="B49" s="3" t="s">
        <v>2552</v>
      </c>
      <c r="C49" s="3" t="s">
        <v>2411</v>
      </c>
      <c r="D49" s="5"/>
      <c r="E49" s="3" t="s">
        <v>42</v>
      </c>
      <c r="F49" s="6">
        <v>81</v>
      </c>
      <c r="G49" s="10">
        <v>150</v>
      </c>
      <c r="H49" s="10">
        <v>12150</v>
      </c>
    </row>
    <row r="50" spans="1:8" x14ac:dyDescent="0.25">
      <c r="A50" s="1" t="s">
        <v>170</v>
      </c>
      <c r="B50" s="1" t="s">
        <v>2555</v>
      </c>
      <c r="C50" s="1" t="s">
        <v>2413</v>
      </c>
      <c r="D50" s="8"/>
      <c r="E50" s="1" t="s">
        <v>42</v>
      </c>
      <c r="F50" s="9">
        <v>280</v>
      </c>
      <c r="G50" s="11">
        <v>150</v>
      </c>
      <c r="H50" s="11">
        <v>42000</v>
      </c>
    </row>
    <row r="51" spans="1:8" x14ac:dyDescent="0.25">
      <c r="A51" s="3" t="s">
        <v>174</v>
      </c>
      <c r="B51" s="3" t="s">
        <v>2556</v>
      </c>
      <c r="C51" s="3" t="s">
        <v>2415</v>
      </c>
      <c r="D51" s="5"/>
      <c r="E51" s="3" t="s">
        <v>42</v>
      </c>
      <c r="F51" s="6">
        <v>8760</v>
      </c>
      <c r="G51" s="10">
        <v>200</v>
      </c>
      <c r="H51" s="10">
        <v>1752000</v>
      </c>
    </row>
    <row r="52" spans="1:8" x14ac:dyDescent="0.25">
      <c r="A52" s="1" t="s">
        <v>177</v>
      </c>
      <c r="B52" s="1" t="s">
        <v>2557</v>
      </c>
      <c r="C52" s="1" t="s">
        <v>2417</v>
      </c>
      <c r="D52" s="8"/>
      <c r="E52" s="1" t="s">
        <v>42</v>
      </c>
      <c r="F52" s="9">
        <v>750</v>
      </c>
      <c r="G52" s="11">
        <v>225</v>
      </c>
      <c r="H52" s="11">
        <v>168750</v>
      </c>
    </row>
    <row r="53" spans="1:8" x14ac:dyDescent="0.25">
      <c r="A53" s="3" t="s">
        <v>180</v>
      </c>
      <c r="B53" s="3" t="s">
        <v>2558</v>
      </c>
      <c r="C53" s="3" t="s">
        <v>2419</v>
      </c>
      <c r="D53" s="5"/>
      <c r="E53" s="3" t="s">
        <v>42</v>
      </c>
      <c r="F53" s="6">
        <v>4400</v>
      </c>
      <c r="G53" s="10">
        <v>250</v>
      </c>
      <c r="H53" s="10">
        <v>1100000</v>
      </c>
    </row>
    <row r="54" spans="1:8" x14ac:dyDescent="0.25">
      <c r="A54" s="1" t="s">
        <v>183</v>
      </c>
      <c r="B54" s="1" t="s">
        <v>2560</v>
      </c>
      <c r="C54" s="1" t="s">
        <v>2423</v>
      </c>
      <c r="D54" s="8"/>
      <c r="E54" s="1" t="s">
        <v>42</v>
      </c>
      <c r="F54" s="9">
        <v>485</v>
      </c>
      <c r="G54" s="11">
        <v>500</v>
      </c>
      <c r="H54" s="11">
        <v>242500</v>
      </c>
    </row>
    <row r="55" spans="1:8" x14ac:dyDescent="0.25">
      <c r="A55" s="3" t="s">
        <v>186</v>
      </c>
      <c r="B55" s="3" t="s">
        <v>2565</v>
      </c>
      <c r="C55" s="3" t="s">
        <v>2429</v>
      </c>
      <c r="D55" s="5"/>
      <c r="E55" s="3" t="s">
        <v>46</v>
      </c>
      <c r="F55" s="6">
        <v>25</v>
      </c>
      <c r="G55" s="10">
        <v>500</v>
      </c>
      <c r="H55" s="10">
        <v>12500</v>
      </c>
    </row>
    <row r="56" spans="1:8" x14ac:dyDescent="0.25">
      <c r="A56" s="1" t="s">
        <v>189</v>
      </c>
      <c r="B56" s="1" t="s">
        <v>2566</v>
      </c>
      <c r="C56" s="1" t="s">
        <v>2431</v>
      </c>
      <c r="D56" s="8"/>
      <c r="E56" s="1" t="s">
        <v>46</v>
      </c>
      <c r="F56" s="9">
        <v>1</v>
      </c>
      <c r="G56" s="11">
        <v>1000</v>
      </c>
      <c r="H56" s="11">
        <v>1000</v>
      </c>
    </row>
    <row r="57" spans="1:8" x14ac:dyDescent="0.25">
      <c r="A57" s="3" t="s">
        <v>192</v>
      </c>
      <c r="B57" s="3" t="s">
        <v>2567</v>
      </c>
      <c r="C57" s="3" t="s">
        <v>2433</v>
      </c>
      <c r="D57" s="5"/>
      <c r="E57" s="3" t="s">
        <v>46</v>
      </c>
      <c r="F57" s="6">
        <v>2</v>
      </c>
      <c r="G57" s="10">
        <v>1250</v>
      </c>
      <c r="H57" s="10">
        <v>2500</v>
      </c>
    </row>
    <row r="58" spans="1:8" x14ac:dyDescent="0.25">
      <c r="A58" s="1" t="s">
        <v>194</v>
      </c>
      <c r="B58" s="1" t="s">
        <v>2569</v>
      </c>
      <c r="C58" s="1" t="s">
        <v>2437</v>
      </c>
      <c r="D58" s="8"/>
      <c r="E58" s="1" t="s">
        <v>46</v>
      </c>
      <c r="F58" s="9">
        <v>10</v>
      </c>
      <c r="G58" s="11">
        <v>3000</v>
      </c>
      <c r="H58" s="11">
        <v>30000</v>
      </c>
    </row>
    <row r="59" spans="1:8" x14ac:dyDescent="0.25">
      <c r="A59" s="3" t="s">
        <v>197</v>
      </c>
      <c r="B59" s="3" t="s">
        <v>2606</v>
      </c>
      <c r="C59" s="3" t="s">
        <v>4842</v>
      </c>
      <c r="D59" s="5"/>
      <c r="E59" s="3" t="s">
        <v>46</v>
      </c>
      <c r="F59" s="7">
        <v>3</v>
      </c>
      <c r="G59" s="10">
        <v>2000</v>
      </c>
      <c r="H59" s="10">
        <v>6000</v>
      </c>
    </row>
    <row r="60" spans="1:8" x14ac:dyDescent="0.25">
      <c r="A60" s="1" t="s">
        <v>200</v>
      </c>
      <c r="B60" s="1" t="s">
        <v>2606</v>
      </c>
      <c r="C60" s="1" t="s">
        <v>4843</v>
      </c>
      <c r="D60" s="8"/>
      <c r="E60" s="1" t="s">
        <v>46</v>
      </c>
      <c r="F60" s="9">
        <v>1</v>
      </c>
      <c r="G60" s="11">
        <v>2500</v>
      </c>
      <c r="H60" s="11">
        <v>2500</v>
      </c>
    </row>
    <row r="61" spans="1:8" x14ac:dyDescent="0.25">
      <c r="A61" s="3" t="s">
        <v>203</v>
      </c>
      <c r="B61" s="3" t="s">
        <v>2606</v>
      </c>
      <c r="C61" s="3" t="s">
        <v>4844</v>
      </c>
      <c r="D61" s="5"/>
      <c r="E61" s="3" t="s">
        <v>46</v>
      </c>
      <c r="F61" s="7">
        <v>5</v>
      </c>
      <c r="G61" s="10">
        <v>3000</v>
      </c>
      <c r="H61" s="10">
        <v>15000</v>
      </c>
    </row>
    <row r="62" spans="1:8" x14ac:dyDescent="0.25">
      <c r="A62" s="1" t="s">
        <v>206</v>
      </c>
      <c r="B62" s="1" t="s">
        <v>2613</v>
      </c>
      <c r="C62" s="1" t="s">
        <v>2614</v>
      </c>
      <c r="D62" s="8"/>
      <c r="E62" s="1" t="s">
        <v>46</v>
      </c>
      <c r="F62" s="9">
        <v>66</v>
      </c>
      <c r="G62" s="11">
        <v>10000</v>
      </c>
      <c r="H62" s="11">
        <v>660000</v>
      </c>
    </row>
    <row r="63" spans="1:8" x14ac:dyDescent="0.25">
      <c r="A63" s="3" t="s">
        <v>209</v>
      </c>
      <c r="B63" s="3" t="s">
        <v>2615</v>
      </c>
      <c r="C63" s="3" t="s">
        <v>2616</v>
      </c>
      <c r="D63" s="5"/>
      <c r="E63" s="3" t="s">
        <v>46</v>
      </c>
      <c r="F63" s="7">
        <v>68</v>
      </c>
      <c r="G63" s="10">
        <v>12000</v>
      </c>
      <c r="H63" s="10">
        <v>816000</v>
      </c>
    </row>
    <row r="64" spans="1:8" x14ac:dyDescent="0.25">
      <c r="A64" s="1" t="s">
        <v>212</v>
      </c>
      <c r="B64" s="1" t="s">
        <v>2617</v>
      </c>
      <c r="C64" s="1" t="s">
        <v>2618</v>
      </c>
      <c r="D64" s="8"/>
      <c r="E64" s="1" t="s">
        <v>46</v>
      </c>
      <c r="F64" s="9">
        <v>1</v>
      </c>
      <c r="G64" s="11">
        <v>30000</v>
      </c>
      <c r="H64" s="11">
        <v>30000</v>
      </c>
    </row>
    <row r="65" spans="1:8" x14ac:dyDescent="0.25">
      <c r="A65" s="3" t="s">
        <v>215</v>
      </c>
      <c r="B65" s="3" t="s">
        <v>2621</v>
      </c>
      <c r="C65" s="3" t="s">
        <v>2622</v>
      </c>
      <c r="D65" s="5"/>
      <c r="E65" s="3" t="s">
        <v>46</v>
      </c>
      <c r="F65" s="7">
        <v>4</v>
      </c>
      <c r="G65" s="10">
        <v>3500</v>
      </c>
      <c r="H65" s="10">
        <v>14000</v>
      </c>
    </row>
    <row r="66" spans="1:8" x14ac:dyDescent="0.25">
      <c r="A66" s="1" t="s">
        <v>218</v>
      </c>
      <c r="B66" s="1" t="s">
        <v>2623</v>
      </c>
      <c r="C66" s="1" t="s">
        <v>2624</v>
      </c>
      <c r="D66" s="8"/>
      <c r="E66" s="1" t="s">
        <v>46</v>
      </c>
      <c r="F66" s="9">
        <v>16</v>
      </c>
      <c r="G66" s="11">
        <v>2500</v>
      </c>
      <c r="H66" s="11">
        <v>40000</v>
      </c>
    </row>
    <row r="67" spans="1:8" x14ac:dyDescent="0.25">
      <c r="A67" s="3" t="s">
        <v>222</v>
      </c>
      <c r="B67" s="3" t="s">
        <v>124</v>
      </c>
      <c r="C67" s="3" t="s">
        <v>125</v>
      </c>
      <c r="D67" s="5"/>
      <c r="E67" s="3" t="s">
        <v>46</v>
      </c>
      <c r="F67" s="7">
        <v>12</v>
      </c>
      <c r="G67" s="10">
        <v>5000</v>
      </c>
      <c r="H67" s="10">
        <v>60000</v>
      </c>
    </row>
    <row r="68" spans="1:8" x14ac:dyDescent="0.25">
      <c r="A68" s="1" t="s">
        <v>225</v>
      </c>
      <c r="B68" s="1" t="s">
        <v>2655</v>
      </c>
      <c r="C68" s="1" t="s">
        <v>2656</v>
      </c>
      <c r="D68" s="8"/>
      <c r="E68" s="1" t="s">
        <v>46</v>
      </c>
      <c r="F68" s="9">
        <v>3</v>
      </c>
      <c r="G68" s="11">
        <v>1100</v>
      </c>
      <c r="H68" s="11">
        <v>3300</v>
      </c>
    </row>
    <row r="69" spans="1:8" x14ac:dyDescent="0.25">
      <c r="A69" s="3" t="s">
        <v>228</v>
      </c>
      <c r="B69" s="3" t="s">
        <v>2702</v>
      </c>
      <c r="C69" s="3" t="s">
        <v>4845</v>
      </c>
      <c r="D69" s="5"/>
      <c r="E69" s="3" t="s">
        <v>37</v>
      </c>
      <c r="F69" s="7" t="s">
        <v>38</v>
      </c>
      <c r="G69" s="10">
        <v>475000</v>
      </c>
      <c r="H69" s="10">
        <v>475000</v>
      </c>
    </row>
    <row r="70" spans="1:8" x14ac:dyDescent="0.25">
      <c r="A70" s="1" t="s">
        <v>231</v>
      </c>
      <c r="B70" s="1" t="s">
        <v>127</v>
      </c>
      <c r="C70" s="1" t="s">
        <v>128</v>
      </c>
      <c r="D70" s="8"/>
      <c r="E70" s="1" t="s">
        <v>42</v>
      </c>
      <c r="F70" s="9">
        <v>1125</v>
      </c>
      <c r="G70" s="11">
        <v>40</v>
      </c>
      <c r="H70" s="11">
        <v>45000</v>
      </c>
    </row>
    <row r="71" spans="1:8" x14ac:dyDescent="0.25">
      <c r="A71" s="3" t="s">
        <v>234</v>
      </c>
      <c r="B71" s="3" t="s">
        <v>130</v>
      </c>
      <c r="C71" s="3" t="s">
        <v>131</v>
      </c>
      <c r="D71" s="5"/>
      <c r="E71" s="3" t="s">
        <v>42</v>
      </c>
      <c r="F71" s="7">
        <v>1070</v>
      </c>
      <c r="G71" s="10">
        <v>6</v>
      </c>
      <c r="H71" s="10">
        <v>6420</v>
      </c>
    </row>
    <row r="72" spans="1:8" x14ac:dyDescent="0.25">
      <c r="A72" s="1" t="s">
        <v>237</v>
      </c>
      <c r="B72" s="1" t="s">
        <v>133</v>
      </c>
      <c r="C72" s="1" t="s">
        <v>134</v>
      </c>
      <c r="D72" s="8"/>
      <c r="E72" s="1" t="s">
        <v>46</v>
      </c>
      <c r="F72" s="9">
        <v>2</v>
      </c>
      <c r="G72" s="11">
        <v>4000</v>
      </c>
      <c r="H72" s="11">
        <v>8000</v>
      </c>
    </row>
    <row r="73" spans="1:8" x14ac:dyDescent="0.25">
      <c r="A73" s="3" t="s">
        <v>240</v>
      </c>
      <c r="B73" s="3" t="s">
        <v>136</v>
      </c>
      <c r="C73" s="3" t="s">
        <v>137</v>
      </c>
      <c r="D73" s="5"/>
      <c r="E73" s="3" t="s">
        <v>37</v>
      </c>
      <c r="F73" s="7" t="s">
        <v>38</v>
      </c>
      <c r="G73" s="10">
        <v>10000</v>
      </c>
      <c r="H73" s="10">
        <v>10000</v>
      </c>
    </row>
    <row r="74" spans="1:8" x14ac:dyDescent="0.25">
      <c r="A74" s="1" t="s">
        <v>243</v>
      </c>
      <c r="B74" s="1" t="s">
        <v>139</v>
      </c>
      <c r="C74" s="1" t="s">
        <v>140</v>
      </c>
      <c r="D74" s="8"/>
      <c r="E74" s="1" t="s">
        <v>90</v>
      </c>
      <c r="F74" s="9" t="s">
        <v>38</v>
      </c>
      <c r="G74" s="11">
        <v>10000</v>
      </c>
      <c r="H74" s="11">
        <v>10000</v>
      </c>
    </row>
    <row r="75" spans="1:8" x14ac:dyDescent="0.25">
      <c r="A75" s="3" t="s">
        <v>246</v>
      </c>
      <c r="B75" s="3" t="s">
        <v>2894</v>
      </c>
      <c r="C75" s="3" t="s">
        <v>2895</v>
      </c>
      <c r="D75" s="5"/>
      <c r="E75" s="3" t="s">
        <v>42</v>
      </c>
      <c r="F75" s="6">
        <v>4000</v>
      </c>
      <c r="G75" s="10">
        <v>50</v>
      </c>
      <c r="H75" s="10">
        <v>200000</v>
      </c>
    </row>
    <row r="76" spans="1:8" x14ac:dyDescent="0.25">
      <c r="A76" s="1" t="s">
        <v>249</v>
      </c>
      <c r="B76" s="1" t="s">
        <v>2916</v>
      </c>
      <c r="C76" s="1" t="s">
        <v>4846</v>
      </c>
      <c r="D76" s="8"/>
      <c r="E76" s="1" t="s">
        <v>42</v>
      </c>
      <c r="F76" s="9">
        <v>1750</v>
      </c>
      <c r="G76" s="11">
        <v>35</v>
      </c>
      <c r="H76" s="11">
        <v>61250</v>
      </c>
    </row>
    <row r="77" spans="1:8" x14ac:dyDescent="0.25">
      <c r="A77" s="3" t="s">
        <v>252</v>
      </c>
      <c r="B77" s="3" t="s">
        <v>2932</v>
      </c>
      <c r="C77" s="3" t="s">
        <v>2933</v>
      </c>
      <c r="D77" s="5"/>
      <c r="E77" s="3" t="s">
        <v>53</v>
      </c>
      <c r="F77" s="7">
        <v>8500</v>
      </c>
      <c r="G77" s="10">
        <v>50</v>
      </c>
      <c r="H77" s="10">
        <v>425000</v>
      </c>
    </row>
    <row r="78" spans="1:8" x14ac:dyDescent="0.25">
      <c r="A78" s="1" t="s">
        <v>255</v>
      </c>
      <c r="B78" s="1" t="s">
        <v>2934</v>
      </c>
      <c r="C78" s="1" t="s">
        <v>2935</v>
      </c>
      <c r="D78" s="8"/>
      <c r="E78" s="1" t="s">
        <v>53</v>
      </c>
      <c r="F78" s="9">
        <v>2300</v>
      </c>
      <c r="G78" s="11">
        <v>90</v>
      </c>
      <c r="H78" s="11">
        <v>207000</v>
      </c>
    </row>
    <row r="79" spans="1:8" x14ac:dyDescent="0.25">
      <c r="A79" s="3" t="s">
        <v>258</v>
      </c>
      <c r="B79" s="3" t="s">
        <v>2945</v>
      </c>
      <c r="C79" s="3" t="s">
        <v>2946</v>
      </c>
      <c r="D79" s="5"/>
      <c r="E79" s="3" t="s">
        <v>46</v>
      </c>
      <c r="F79" s="6">
        <v>96</v>
      </c>
      <c r="G79" s="10">
        <v>5000</v>
      </c>
      <c r="H79" s="10">
        <v>480000</v>
      </c>
    </row>
    <row r="80" spans="1:8" x14ac:dyDescent="0.25">
      <c r="A80" s="1" t="s">
        <v>261</v>
      </c>
      <c r="B80" s="1" t="s">
        <v>145</v>
      </c>
      <c r="C80" s="1" t="s">
        <v>146</v>
      </c>
      <c r="D80" s="8"/>
      <c r="E80" s="1" t="s">
        <v>64</v>
      </c>
      <c r="F80" s="9">
        <v>1000</v>
      </c>
      <c r="G80" s="11">
        <v>300</v>
      </c>
      <c r="H80" s="11">
        <v>300000</v>
      </c>
    </row>
    <row r="81" spans="1:25" x14ac:dyDescent="0.25">
      <c r="A81" s="3" t="s">
        <v>264</v>
      </c>
      <c r="B81" s="3" t="s">
        <v>3001</v>
      </c>
      <c r="C81" s="3" t="s">
        <v>4847</v>
      </c>
      <c r="D81" s="5"/>
      <c r="E81" s="3" t="s">
        <v>53</v>
      </c>
      <c r="F81" s="7">
        <v>3000</v>
      </c>
      <c r="G81" s="10">
        <v>130</v>
      </c>
      <c r="H81" s="10">
        <v>390000</v>
      </c>
    </row>
    <row r="82" spans="1:25" x14ac:dyDescent="0.25">
      <c r="A82" s="1" t="s">
        <v>267</v>
      </c>
      <c r="B82" s="1" t="s">
        <v>3061</v>
      </c>
      <c r="C82" s="1" t="s">
        <v>3062</v>
      </c>
      <c r="D82" s="8"/>
      <c r="E82" s="1" t="s">
        <v>42</v>
      </c>
      <c r="F82" s="9">
        <v>33000</v>
      </c>
      <c r="G82" s="11">
        <v>45</v>
      </c>
      <c r="H82" s="11">
        <v>1485000</v>
      </c>
    </row>
    <row r="83" spans="1:25" x14ac:dyDescent="0.25">
      <c r="A83" s="3" t="s">
        <v>270</v>
      </c>
      <c r="B83" s="3" t="s">
        <v>3069</v>
      </c>
      <c r="C83" s="3" t="s">
        <v>3070</v>
      </c>
      <c r="D83" s="5"/>
      <c r="E83" s="3" t="s">
        <v>42</v>
      </c>
      <c r="F83" s="7">
        <v>1500</v>
      </c>
      <c r="G83" s="10">
        <v>50</v>
      </c>
      <c r="H83" s="10">
        <v>75000</v>
      </c>
    </row>
    <row r="84" spans="1:25" x14ac:dyDescent="0.25">
      <c r="A84" s="1" t="s">
        <v>272</v>
      </c>
      <c r="B84" s="1" t="s">
        <v>3085</v>
      </c>
      <c r="C84" s="1" t="s">
        <v>3086</v>
      </c>
      <c r="D84" s="8"/>
      <c r="E84" s="1" t="s">
        <v>46</v>
      </c>
      <c r="F84" s="9">
        <v>9</v>
      </c>
      <c r="G84" s="11">
        <v>200</v>
      </c>
      <c r="H84" s="11">
        <v>1800</v>
      </c>
    </row>
    <row r="85" spans="1:25" x14ac:dyDescent="0.25">
      <c r="A85" s="3" t="s">
        <v>274</v>
      </c>
      <c r="B85" s="3" t="s">
        <v>3091</v>
      </c>
      <c r="C85" s="3" t="s">
        <v>3092</v>
      </c>
      <c r="D85" s="5"/>
      <c r="E85" s="3" t="s">
        <v>46</v>
      </c>
      <c r="F85" s="6">
        <v>40</v>
      </c>
      <c r="G85" s="10">
        <v>250</v>
      </c>
      <c r="H85" s="10">
        <v>10000</v>
      </c>
    </row>
    <row r="86" spans="1:25" x14ac:dyDescent="0.25">
      <c r="A86" s="1" t="s">
        <v>277</v>
      </c>
      <c r="B86" s="1" t="s">
        <v>148</v>
      </c>
      <c r="C86" s="1" t="s">
        <v>149</v>
      </c>
      <c r="D86" s="8"/>
      <c r="E86" s="1" t="s">
        <v>64</v>
      </c>
      <c r="F86" s="9">
        <v>2360</v>
      </c>
      <c r="G86" s="11">
        <v>115</v>
      </c>
      <c r="H86" s="11">
        <v>271400</v>
      </c>
    </row>
    <row r="87" spans="1:25" x14ac:dyDescent="0.25">
      <c r="A87" s="3" t="s">
        <v>280</v>
      </c>
      <c r="B87" s="3" t="s">
        <v>3128</v>
      </c>
      <c r="C87" s="3" t="s">
        <v>3129</v>
      </c>
      <c r="D87" s="5"/>
      <c r="E87" s="3" t="s">
        <v>60</v>
      </c>
      <c r="F87" s="6">
        <v>1550</v>
      </c>
      <c r="G87" s="10">
        <v>100</v>
      </c>
      <c r="H87" s="10">
        <v>155000</v>
      </c>
    </row>
    <row r="88" spans="1:25" x14ac:dyDescent="0.25">
      <c r="A88" s="1" t="s">
        <v>283</v>
      </c>
      <c r="B88" s="1" t="s">
        <v>3212</v>
      </c>
      <c r="C88" s="1" t="s">
        <v>3213</v>
      </c>
      <c r="D88" s="8"/>
      <c r="E88" s="1" t="s">
        <v>42</v>
      </c>
      <c r="F88" s="9">
        <v>155</v>
      </c>
      <c r="G88" s="11">
        <v>400</v>
      </c>
      <c r="H88" s="11">
        <v>62000</v>
      </c>
    </row>
    <row r="89" spans="1:25" x14ac:dyDescent="0.25">
      <c r="A89" s="3" t="s">
        <v>286</v>
      </c>
      <c r="B89" s="3" t="s">
        <v>157</v>
      </c>
      <c r="C89" s="3" t="s">
        <v>158</v>
      </c>
      <c r="D89" s="5"/>
      <c r="E89" s="3" t="s">
        <v>159</v>
      </c>
      <c r="F89" s="6">
        <v>2544</v>
      </c>
      <c r="G89" s="10">
        <v>200</v>
      </c>
      <c r="H89" s="10">
        <v>508800</v>
      </c>
    </row>
    <row r="90" spans="1:25" x14ac:dyDescent="0.25">
      <c r="A90" s="1" t="s">
        <v>289</v>
      </c>
      <c r="B90" s="1" t="s">
        <v>3228</v>
      </c>
      <c r="C90" s="1" t="s">
        <v>3229</v>
      </c>
      <c r="D90" s="8"/>
      <c r="E90" s="1" t="s">
        <v>46</v>
      </c>
      <c r="F90" s="9">
        <v>78</v>
      </c>
      <c r="G90" s="11">
        <v>150</v>
      </c>
      <c r="H90" s="11">
        <v>11700</v>
      </c>
    </row>
    <row r="91" spans="1:25" s="24" customFormat="1" x14ac:dyDescent="0.25">
      <c r="A91" s="3" t="s">
        <v>292</v>
      </c>
      <c r="B91" s="3" t="s">
        <v>167</v>
      </c>
      <c r="C91" s="3" t="s">
        <v>168</v>
      </c>
      <c r="D91" s="5"/>
      <c r="E91" s="3" t="s">
        <v>169</v>
      </c>
      <c r="F91" s="7">
        <v>785</v>
      </c>
      <c r="G91" s="10">
        <v>165</v>
      </c>
      <c r="H91" s="10">
        <v>129525</v>
      </c>
      <c r="I91" s="39"/>
      <c r="J91"/>
      <c r="K91"/>
      <c r="L91"/>
      <c r="M91"/>
      <c r="N91"/>
      <c r="O91"/>
      <c r="P91"/>
      <c r="Q91"/>
      <c r="R91"/>
      <c r="S91"/>
      <c r="T91"/>
      <c r="U91"/>
      <c r="V91"/>
      <c r="W91"/>
      <c r="X91"/>
      <c r="Y91"/>
    </row>
    <row r="92" spans="1:25" x14ac:dyDescent="0.25">
      <c r="A92" s="1" t="s">
        <v>295</v>
      </c>
      <c r="B92" s="1" t="s">
        <v>171</v>
      </c>
      <c r="C92" s="1" t="s">
        <v>172</v>
      </c>
      <c r="D92" s="8"/>
      <c r="E92" s="1" t="s">
        <v>173</v>
      </c>
      <c r="F92" s="9">
        <v>570</v>
      </c>
      <c r="G92" s="11">
        <v>30</v>
      </c>
      <c r="H92" s="11">
        <v>17100</v>
      </c>
    </row>
    <row r="93" spans="1:25" s="24" customFormat="1" x14ac:dyDescent="0.25">
      <c r="A93" s="3" t="s">
        <v>298</v>
      </c>
      <c r="B93" s="3" t="s">
        <v>3349</v>
      </c>
      <c r="C93" s="3" t="s">
        <v>3347</v>
      </c>
      <c r="D93" s="5"/>
      <c r="E93" s="3" t="s">
        <v>169</v>
      </c>
      <c r="F93" s="6">
        <v>72</v>
      </c>
      <c r="G93" s="10">
        <v>175</v>
      </c>
      <c r="H93" s="10">
        <v>12600</v>
      </c>
      <c r="I93" s="39"/>
      <c r="J93"/>
      <c r="K93"/>
      <c r="L93"/>
      <c r="M93"/>
      <c r="N93"/>
      <c r="O93"/>
      <c r="P93"/>
      <c r="Q93"/>
      <c r="R93"/>
      <c r="S93"/>
      <c r="T93"/>
      <c r="U93"/>
      <c r="V93"/>
      <c r="W93"/>
      <c r="X93"/>
      <c r="Y93"/>
    </row>
    <row r="94" spans="1:25" x14ac:dyDescent="0.25">
      <c r="A94" s="1" t="s">
        <v>4848</v>
      </c>
      <c r="B94" s="1" t="s">
        <v>3361</v>
      </c>
      <c r="C94" s="1" t="s">
        <v>3362</v>
      </c>
      <c r="D94" s="8"/>
      <c r="E94" s="1" t="s">
        <v>42</v>
      </c>
      <c r="F94" s="9">
        <v>10000</v>
      </c>
      <c r="G94" s="129">
        <v>15</v>
      </c>
      <c r="H94" s="11">
        <v>150000</v>
      </c>
    </row>
    <row r="95" spans="1:25" s="24" customFormat="1" x14ac:dyDescent="0.25">
      <c r="A95" s="3" t="s">
        <v>4849</v>
      </c>
      <c r="B95" s="3" t="s">
        <v>3378</v>
      </c>
      <c r="C95" s="3" t="s">
        <v>3379</v>
      </c>
      <c r="D95" s="5"/>
      <c r="E95" s="3" t="s">
        <v>46</v>
      </c>
      <c r="F95" s="6">
        <v>100</v>
      </c>
      <c r="G95" s="130">
        <v>400</v>
      </c>
      <c r="H95" s="10">
        <v>40000</v>
      </c>
      <c r="I95" s="39"/>
      <c r="J95"/>
      <c r="K95"/>
      <c r="L95"/>
      <c r="M95"/>
      <c r="N95"/>
      <c r="O95"/>
      <c r="P95"/>
      <c r="Q95"/>
      <c r="R95"/>
      <c r="S95"/>
      <c r="T95"/>
      <c r="U95"/>
      <c r="V95"/>
      <c r="W95"/>
      <c r="X95"/>
      <c r="Y95"/>
    </row>
    <row r="96" spans="1:25" x14ac:dyDescent="0.25">
      <c r="A96" s="1" t="s">
        <v>4850</v>
      </c>
      <c r="B96" s="1" t="s">
        <v>3408</v>
      </c>
      <c r="C96" s="1" t="s">
        <v>3409</v>
      </c>
      <c r="D96" s="8"/>
      <c r="E96" s="1" t="s">
        <v>53</v>
      </c>
      <c r="F96" s="9">
        <v>860</v>
      </c>
      <c r="G96" s="129">
        <v>15</v>
      </c>
      <c r="H96" s="11">
        <v>12900</v>
      </c>
    </row>
    <row r="97" spans="1:25" s="24" customFormat="1" x14ac:dyDescent="0.25">
      <c r="A97" s="3" t="s">
        <v>4851</v>
      </c>
      <c r="B97" s="3" t="s">
        <v>3435</v>
      </c>
      <c r="C97" s="3" t="s">
        <v>179</v>
      </c>
      <c r="D97" s="5"/>
      <c r="E97" s="3" t="s">
        <v>60</v>
      </c>
      <c r="F97" s="6">
        <v>8265</v>
      </c>
      <c r="G97" s="130">
        <v>8</v>
      </c>
      <c r="H97" s="10">
        <v>66120</v>
      </c>
      <c r="I97" s="39"/>
      <c r="J97"/>
      <c r="K97"/>
      <c r="L97"/>
      <c r="M97"/>
      <c r="N97"/>
      <c r="O97"/>
      <c r="P97"/>
      <c r="Q97"/>
      <c r="R97"/>
      <c r="S97"/>
      <c r="T97"/>
      <c r="U97"/>
      <c r="V97"/>
      <c r="W97"/>
      <c r="X97"/>
      <c r="Y97"/>
    </row>
    <row r="98" spans="1:25" x14ac:dyDescent="0.25">
      <c r="A98" s="1" t="s">
        <v>4852</v>
      </c>
      <c r="B98" s="1" t="s">
        <v>3443</v>
      </c>
      <c r="C98" s="1" t="s">
        <v>4853</v>
      </c>
      <c r="D98" s="8"/>
      <c r="E98" s="1" t="s">
        <v>46</v>
      </c>
      <c r="F98" s="9">
        <v>80</v>
      </c>
      <c r="G98" s="129">
        <v>850</v>
      </c>
      <c r="H98" s="11">
        <v>68000</v>
      </c>
    </row>
    <row r="99" spans="1:25" x14ac:dyDescent="0.25">
      <c r="A99" s="3" t="s">
        <v>4854</v>
      </c>
      <c r="B99" s="3" t="s">
        <v>3443</v>
      </c>
      <c r="C99" s="3" t="s">
        <v>4855</v>
      </c>
      <c r="D99" s="5"/>
      <c r="E99" s="3" t="s">
        <v>46</v>
      </c>
      <c r="F99" s="6">
        <v>48</v>
      </c>
      <c r="G99" s="130">
        <v>900</v>
      </c>
      <c r="H99" s="10">
        <v>43200</v>
      </c>
    </row>
    <row r="100" spans="1:25" x14ac:dyDescent="0.25">
      <c r="A100" s="1" t="s">
        <v>4856</v>
      </c>
      <c r="B100" s="1" t="s">
        <v>3443</v>
      </c>
      <c r="C100" s="1" t="s">
        <v>4857</v>
      </c>
      <c r="D100" s="8"/>
      <c r="E100" s="1" t="s">
        <v>46</v>
      </c>
      <c r="F100" s="9">
        <v>3</v>
      </c>
      <c r="G100" s="129">
        <v>900</v>
      </c>
      <c r="H100" s="11">
        <v>2700</v>
      </c>
    </row>
    <row r="101" spans="1:25" x14ac:dyDescent="0.25">
      <c r="A101" s="3" t="s">
        <v>4858</v>
      </c>
      <c r="B101" s="3" t="s">
        <v>3450</v>
      </c>
      <c r="C101" s="3" t="s">
        <v>4859</v>
      </c>
      <c r="D101" s="5"/>
      <c r="E101" s="3" t="s">
        <v>46</v>
      </c>
      <c r="F101" s="6">
        <v>87</v>
      </c>
      <c r="G101" s="130">
        <v>80</v>
      </c>
      <c r="H101" s="10">
        <v>6960</v>
      </c>
    </row>
    <row r="102" spans="1:25" x14ac:dyDescent="0.25">
      <c r="A102" s="1" t="s">
        <v>4860</v>
      </c>
      <c r="B102" s="1" t="s">
        <v>3468</v>
      </c>
      <c r="C102" s="1" t="s">
        <v>4861</v>
      </c>
      <c r="D102" s="8"/>
      <c r="E102" s="1" t="s">
        <v>46</v>
      </c>
      <c r="F102" s="9">
        <v>111</v>
      </c>
      <c r="G102" s="129">
        <v>40</v>
      </c>
      <c r="H102" s="11">
        <v>4440</v>
      </c>
    </row>
    <row r="103" spans="1:25" x14ac:dyDescent="0.25">
      <c r="A103" s="3" t="s">
        <v>4862</v>
      </c>
      <c r="B103" s="3" t="s">
        <v>3468</v>
      </c>
      <c r="C103" s="3" t="s">
        <v>4863</v>
      </c>
      <c r="D103" s="5"/>
      <c r="E103" s="3" t="s">
        <v>46</v>
      </c>
      <c r="F103" s="6">
        <v>302</v>
      </c>
      <c r="G103" s="130">
        <v>40</v>
      </c>
      <c r="H103" s="10">
        <v>12080</v>
      </c>
    </row>
    <row r="104" spans="1:25" x14ac:dyDescent="0.25">
      <c r="A104" s="1" t="s">
        <v>4864</v>
      </c>
      <c r="B104" s="1" t="s">
        <v>3468</v>
      </c>
      <c r="C104" s="1" t="s">
        <v>4865</v>
      </c>
      <c r="D104" s="8"/>
      <c r="E104" s="1" t="s">
        <v>46</v>
      </c>
      <c r="F104" s="9">
        <v>1029</v>
      </c>
      <c r="G104" s="129">
        <v>55</v>
      </c>
      <c r="H104" s="11">
        <v>56595</v>
      </c>
    </row>
    <row r="105" spans="1:25" x14ac:dyDescent="0.25">
      <c r="A105" s="3" t="s">
        <v>4866</v>
      </c>
      <c r="B105" s="3" t="s">
        <v>3468</v>
      </c>
      <c r="C105" s="3" t="s">
        <v>4867</v>
      </c>
      <c r="D105" s="5"/>
      <c r="E105" s="3" t="s">
        <v>46</v>
      </c>
      <c r="F105" s="6">
        <v>172</v>
      </c>
      <c r="G105" s="130">
        <v>45</v>
      </c>
      <c r="H105" s="10">
        <v>7740</v>
      </c>
    </row>
    <row r="106" spans="1:25" x14ac:dyDescent="0.25">
      <c r="A106" s="1" t="s">
        <v>4868</v>
      </c>
      <c r="B106" s="1" t="s">
        <v>3577</v>
      </c>
      <c r="C106" s="1" t="s">
        <v>4869</v>
      </c>
      <c r="D106" s="8"/>
      <c r="E106" s="1" t="s">
        <v>46</v>
      </c>
      <c r="F106" s="9">
        <v>1</v>
      </c>
      <c r="G106" s="129">
        <v>62000</v>
      </c>
      <c r="H106" s="11">
        <v>62000</v>
      </c>
    </row>
    <row r="107" spans="1:25" x14ac:dyDescent="0.25">
      <c r="A107" s="3" t="s">
        <v>4870</v>
      </c>
      <c r="B107" s="3" t="s">
        <v>3591</v>
      </c>
      <c r="C107" s="3" t="s">
        <v>3479</v>
      </c>
      <c r="D107" s="5"/>
      <c r="E107" s="3" t="s">
        <v>42</v>
      </c>
      <c r="F107" s="6">
        <v>1375</v>
      </c>
      <c r="G107" s="130">
        <v>50</v>
      </c>
      <c r="H107" s="10">
        <v>68750</v>
      </c>
    </row>
    <row r="108" spans="1:25" x14ac:dyDescent="0.25">
      <c r="A108" s="1" t="s">
        <v>4871</v>
      </c>
      <c r="B108" s="1" t="s">
        <v>3593</v>
      </c>
      <c r="C108" s="1" t="s">
        <v>3481</v>
      </c>
      <c r="D108" s="8"/>
      <c r="E108" s="1" t="s">
        <v>46</v>
      </c>
      <c r="F108" s="9">
        <v>70</v>
      </c>
      <c r="G108" s="129">
        <v>500</v>
      </c>
      <c r="H108" s="11">
        <v>35000</v>
      </c>
    </row>
    <row r="109" spans="1:25" x14ac:dyDescent="0.25">
      <c r="A109" s="3" t="s">
        <v>4872</v>
      </c>
      <c r="B109" s="3" t="s">
        <v>3652</v>
      </c>
      <c r="C109" s="3" t="s">
        <v>3653</v>
      </c>
      <c r="D109" s="5"/>
      <c r="E109" s="3" t="s">
        <v>42</v>
      </c>
      <c r="F109" s="6">
        <v>350</v>
      </c>
      <c r="G109" s="130">
        <v>225</v>
      </c>
      <c r="H109" s="10">
        <v>78750</v>
      </c>
    </row>
    <row r="110" spans="1:25" x14ac:dyDescent="0.25">
      <c r="A110" s="1" t="s">
        <v>4873</v>
      </c>
      <c r="B110" s="1" t="s">
        <v>3660</v>
      </c>
      <c r="C110" s="1" t="s">
        <v>4874</v>
      </c>
      <c r="D110" s="8"/>
      <c r="E110" s="1" t="s">
        <v>42</v>
      </c>
      <c r="F110" s="9">
        <v>425</v>
      </c>
      <c r="G110" s="129">
        <v>400</v>
      </c>
      <c r="H110" s="11">
        <v>170000</v>
      </c>
    </row>
    <row r="111" spans="1:25" x14ac:dyDescent="0.25">
      <c r="A111" s="3" t="s">
        <v>4875</v>
      </c>
      <c r="B111" s="3" t="s">
        <v>3670</v>
      </c>
      <c r="C111" s="3" t="s">
        <v>3671</v>
      </c>
      <c r="D111" s="5"/>
      <c r="E111" s="3" t="s">
        <v>42</v>
      </c>
      <c r="F111" s="6">
        <v>95</v>
      </c>
      <c r="G111" s="130">
        <v>350</v>
      </c>
      <c r="H111" s="10">
        <v>33250</v>
      </c>
    </row>
    <row r="112" spans="1:25" x14ac:dyDescent="0.25">
      <c r="A112" s="1" t="s">
        <v>4876</v>
      </c>
      <c r="B112" s="1" t="s">
        <v>3680</v>
      </c>
      <c r="C112" s="1" t="s">
        <v>3681</v>
      </c>
      <c r="D112" s="8"/>
      <c r="E112" s="1" t="s">
        <v>46</v>
      </c>
      <c r="F112" s="9">
        <v>7</v>
      </c>
      <c r="G112" s="129">
        <v>10000</v>
      </c>
      <c r="H112" s="11">
        <v>70000</v>
      </c>
    </row>
    <row r="113" spans="1:8" x14ac:dyDescent="0.25">
      <c r="A113" s="3" t="s">
        <v>4877</v>
      </c>
      <c r="B113" s="3" t="s">
        <v>3742</v>
      </c>
      <c r="C113" s="3" t="s">
        <v>4878</v>
      </c>
      <c r="D113" s="5"/>
      <c r="E113" s="3" t="s">
        <v>42</v>
      </c>
      <c r="F113" s="6">
        <v>650</v>
      </c>
      <c r="G113" s="130">
        <v>150</v>
      </c>
      <c r="H113" s="10">
        <v>97500</v>
      </c>
    </row>
    <row r="114" spans="1:8" x14ac:dyDescent="0.25">
      <c r="A114" s="1" t="s">
        <v>4879</v>
      </c>
      <c r="B114" s="1" t="s">
        <v>3744</v>
      </c>
      <c r="C114" s="1" t="s">
        <v>4880</v>
      </c>
      <c r="D114" s="8"/>
      <c r="E114" s="1" t="s">
        <v>42</v>
      </c>
      <c r="F114" s="9">
        <v>110</v>
      </c>
      <c r="G114" s="129">
        <v>210</v>
      </c>
      <c r="H114" s="11">
        <v>23100</v>
      </c>
    </row>
    <row r="115" spans="1:8" x14ac:dyDescent="0.25">
      <c r="A115" s="3" t="s">
        <v>4881</v>
      </c>
      <c r="B115" s="3" t="s">
        <v>3748</v>
      </c>
      <c r="C115" s="3" t="s">
        <v>4882</v>
      </c>
      <c r="D115" s="5"/>
      <c r="E115" s="3" t="s">
        <v>42</v>
      </c>
      <c r="F115" s="6">
        <v>2000</v>
      </c>
      <c r="G115" s="130">
        <v>320</v>
      </c>
      <c r="H115" s="10">
        <v>640000</v>
      </c>
    </row>
    <row r="116" spans="1:8" x14ac:dyDescent="0.25">
      <c r="A116" s="1" t="s">
        <v>4883</v>
      </c>
      <c r="B116" s="1" t="s">
        <v>3752</v>
      </c>
      <c r="C116" s="1" t="s">
        <v>4884</v>
      </c>
      <c r="D116" s="8"/>
      <c r="E116" s="1" t="s">
        <v>42</v>
      </c>
      <c r="F116" s="9">
        <v>115</v>
      </c>
      <c r="G116" s="129">
        <v>425</v>
      </c>
      <c r="H116" s="11">
        <v>48875</v>
      </c>
    </row>
    <row r="117" spans="1:8" x14ac:dyDescent="0.25">
      <c r="A117" s="3" t="s">
        <v>4885</v>
      </c>
      <c r="B117" s="3" t="s">
        <v>3774</v>
      </c>
      <c r="C117" s="3" t="s">
        <v>3775</v>
      </c>
      <c r="D117" s="5"/>
      <c r="E117" s="3" t="s">
        <v>46</v>
      </c>
      <c r="F117" s="6">
        <v>11</v>
      </c>
      <c r="G117" s="130">
        <v>12000</v>
      </c>
      <c r="H117" s="10">
        <v>132000</v>
      </c>
    </row>
    <row r="118" spans="1:8" x14ac:dyDescent="0.25">
      <c r="A118" s="1" t="s">
        <v>4886</v>
      </c>
      <c r="B118" s="1" t="s">
        <v>3778</v>
      </c>
      <c r="C118" s="1" t="s">
        <v>3779</v>
      </c>
      <c r="D118" s="8"/>
      <c r="E118" s="1" t="s">
        <v>46</v>
      </c>
      <c r="F118" s="9">
        <v>11</v>
      </c>
      <c r="G118" s="129">
        <v>15000</v>
      </c>
      <c r="H118" s="11">
        <v>165000</v>
      </c>
    </row>
    <row r="119" spans="1:8" x14ac:dyDescent="0.25">
      <c r="A119" s="3" t="s">
        <v>4887</v>
      </c>
      <c r="B119" s="3" t="s">
        <v>3780</v>
      </c>
      <c r="C119" s="3" t="s">
        <v>3781</v>
      </c>
      <c r="D119" s="5"/>
      <c r="E119" s="3" t="s">
        <v>46</v>
      </c>
      <c r="F119" s="6">
        <v>4</v>
      </c>
      <c r="G119" s="130">
        <v>22500</v>
      </c>
      <c r="H119" s="10">
        <v>90000</v>
      </c>
    </row>
    <row r="120" spans="1:8" x14ac:dyDescent="0.25">
      <c r="A120" s="1" t="s">
        <v>4888</v>
      </c>
      <c r="B120" s="1" t="s">
        <v>3784</v>
      </c>
      <c r="C120" s="1" t="s">
        <v>3785</v>
      </c>
      <c r="D120" s="8"/>
      <c r="E120" s="1" t="s">
        <v>46</v>
      </c>
      <c r="F120" s="9">
        <v>4</v>
      </c>
      <c r="G120" s="129">
        <v>5000</v>
      </c>
      <c r="H120" s="11">
        <v>20000</v>
      </c>
    </row>
    <row r="121" spans="1:8" x14ac:dyDescent="0.25">
      <c r="A121" s="3" t="s">
        <v>4889</v>
      </c>
      <c r="B121" s="3" t="s">
        <v>3786</v>
      </c>
      <c r="C121" s="3" t="s">
        <v>3787</v>
      </c>
      <c r="D121" s="5"/>
      <c r="E121" s="3" t="s">
        <v>46</v>
      </c>
      <c r="F121" s="6">
        <v>2</v>
      </c>
      <c r="G121" s="130">
        <v>7500</v>
      </c>
      <c r="H121" s="10">
        <v>15000</v>
      </c>
    </row>
    <row r="122" spans="1:8" x14ac:dyDescent="0.25">
      <c r="A122" s="1" t="s">
        <v>4890</v>
      </c>
      <c r="B122" s="1" t="s">
        <v>3790</v>
      </c>
      <c r="C122" s="1" t="s">
        <v>3791</v>
      </c>
      <c r="D122" s="8"/>
      <c r="E122" s="1" t="s">
        <v>46</v>
      </c>
      <c r="F122" s="9">
        <v>10</v>
      </c>
      <c r="G122" s="129">
        <v>10000</v>
      </c>
      <c r="H122" s="11">
        <v>100000</v>
      </c>
    </row>
    <row r="123" spans="1:8" x14ac:dyDescent="0.25">
      <c r="A123" s="3" t="s">
        <v>4891</v>
      </c>
      <c r="B123" s="3" t="s">
        <v>3794</v>
      </c>
      <c r="C123" s="3" t="s">
        <v>3795</v>
      </c>
      <c r="D123" s="5"/>
      <c r="E123" s="3" t="s">
        <v>46</v>
      </c>
      <c r="F123" s="6">
        <v>2</v>
      </c>
      <c r="G123" s="130">
        <v>18000</v>
      </c>
      <c r="H123" s="10">
        <v>36000</v>
      </c>
    </row>
    <row r="124" spans="1:8" x14ac:dyDescent="0.25">
      <c r="A124" s="1" t="s">
        <v>4892</v>
      </c>
      <c r="B124" s="1" t="s">
        <v>3798</v>
      </c>
      <c r="C124" s="1" t="s">
        <v>3799</v>
      </c>
      <c r="D124" s="8"/>
      <c r="E124" s="1" t="s">
        <v>46</v>
      </c>
      <c r="F124" s="9">
        <v>65</v>
      </c>
      <c r="G124" s="129">
        <v>1500</v>
      </c>
      <c r="H124" s="11">
        <v>97500</v>
      </c>
    </row>
    <row r="125" spans="1:8" x14ac:dyDescent="0.25">
      <c r="A125" s="3" t="s">
        <v>4893</v>
      </c>
      <c r="B125" s="3" t="s">
        <v>3858</v>
      </c>
      <c r="C125" s="3" t="s">
        <v>3859</v>
      </c>
      <c r="D125" s="5"/>
      <c r="E125" s="3" t="s">
        <v>37</v>
      </c>
      <c r="F125" s="6" t="s">
        <v>38</v>
      </c>
      <c r="G125" s="130">
        <v>20000</v>
      </c>
      <c r="H125" s="10">
        <v>20000</v>
      </c>
    </row>
    <row r="126" spans="1:8" x14ac:dyDescent="0.25">
      <c r="A126" s="1" t="s">
        <v>4894</v>
      </c>
      <c r="B126" s="1" t="s">
        <v>187</v>
      </c>
      <c r="C126" s="1" t="s">
        <v>188</v>
      </c>
      <c r="D126" s="8"/>
      <c r="E126" s="1" t="s">
        <v>53</v>
      </c>
      <c r="F126" s="9">
        <v>7100</v>
      </c>
      <c r="G126" s="129">
        <v>15</v>
      </c>
      <c r="H126" s="11">
        <v>106500</v>
      </c>
    </row>
    <row r="127" spans="1:8" x14ac:dyDescent="0.25">
      <c r="A127" s="3" t="s">
        <v>4895</v>
      </c>
      <c r="B127" s="3" t="s">
        <v>3930</v>
      </c>
      <c r="C127" s="3" t="s">
        <v>3931</v>
      </c>
      <c r="D127" s="5"/>
      <c r="E127" s="3" t="s">
        <v>42</v>
      </c>
      <c r="F127" s="6">
        <v>11700</v>
      </c>
      <c r="G127" s="130">
        <v>10</v>
      </c>
      <c r="H127" s="10">
        <v>117000</v>
      </c>
    </row>
    <row r="128" spans="1:8" x14ac:dyDescent="0.25">
      <c r="A128" s="1" t="s">
        <v>4896</v>
      </c>
      <c r="B128" s="1" t="s">
        <v>3953</v>
      </c>
      <c r="C128" s="1" t="s">
        <v>3952</v>
      </c>
      <c r="D128" s="8"/>
      <c r="E128" s="1" t="s">
        <v>159</v>
      </c>
      <c r="F128" s="9">
        <v>10300</v>
      </c>
      <c r="G128" s="129">
        <v>10</v>
      </c>
      <c r="H128" s="11">
        <v>103000</v>
      </c>
    </row>
    <row r="129" spans="1:8" x14ac:dyDescent="0.25">
      <c r="A129" s="3" t="s">
        <v>4897</v>
      </c>
      <c r="B129" s="3" t="s">
        <v>195</v>
      </c>
      <c r="C129" s="3" t="s">
        <v>196</v>
      </c>
      <c r="D129" s="5"/>
      <c r="E129" s="3" t="s">
        <v>46</v>
      </c>
      <c r="F129" s="6">
        <v>85</v>
      </c>
      <c r="G129" s="130">
        <v>1500</v>
      </c>
      <c r="H129" s="10">
        <v>127500</v>
      </c>
    </row>
    <row r="130" spans="1:8" x14ac:dyDescent="0.25">
      <c r="A130" s="1" t="s">
        <v>4898</v>
      </c>
      <c r="B130" s="1" t="s">
        <v>198</v>
      </c>
      <c r="C130" s="1" t="s">
        <v>199</v>
      </c>
      <c r="D130" s="8"/>
      <c r="E130" s="1" t="s">
        <v>37</v>
      </c>
      <c r="F130" s="9" t="s">
        <v>38</v>
      </c>
      <c r="G130" s="129">
        <v>3500000</v>
      </c>
      <c r="H130" s="11">
        <v>3500000</v>
      </c>
    </row>
    <row r="131" spans="1:8" x14ac:dyDescent="0.25">
      <c r="A131" s="3" t="s">
        <v>4899</v>
      </c>
      <c r="B131" s="3" t="s">
        <v>204</v>
      </c>
      <c r="C131" s="3" t="s">
        <v>205</v>
      </c>
      <c r="D131" s="5"/>
      <c r="E131" s="3" t="s">
        <v>37</v>
      </c>
      <c r="F131" s="6" t="s">
        <v>38</v>
      </c>
      <c r="G131" s="130">
        <v>75000</v>
      </c>
      <c r="H131" s="10">
        <v>75000</v>
      </c>
    </row>
    <row r="132" spans="1:8" x14ac:dyDescent="0.25">
      <c r="A132" s="1" t="s">
        <v>4900</v>
      </c>
      <c r="B132" s="1" t="s">
        <v>207</v>
      </c>
      <c r="C132" s="1" t="s">
        <v>208</v>
      </c>
      <c r="D132" s="8"/>
      <c r="E132" s="1" t="s">
        <v>90</v>
      </c>
      <c r="F132" s="9" t="s">
        <v>38</v>
      </c>
      <c r="G132" s="129">
        <v>600000</v>
      </c>
      <c r="H132" s="11">
        <v>600000</v>
      </c>
    </row>
    <row r="133" spans="1:8" x14ac:dyDescent="0.25">
      <c r="A133" s="3" t="s">
        <v>4901</v>
      </c>
      <c r="B133" s="3" t="s">
        <v>210</v>
      </c>
      <c r="C133" s="3" t="s">
        <v>211</v>
      </c>
      <c r="D133" s="5"/>
      <c r="E133" s="3" t="s">
        <v>90</v>
      </c>
      <c r="F133" s="6" t="s">
        <v>38</v>
      </c>
      <c r="G133" s="130">
        <v>0</v>
      </c>
      <c r="H133" s="10">
        <v>0</v>
      </c>
    </row>
    <row r="134" spans="1:8" x14ac:dyDescent="0.25">
      <c r="A134" s="1" t="s">
        <v>4902</v>
      </c>
      <c r="B134" s="1" t="s">
        <v>213</v>
      </c>
      <c r="C134" s="1" t="s">
        <v>214</v>
      </c>
      <c r="D134" s="8"/>
      <c r="E134" s="1" t="s">
        <v>37</v>
      </c>
      <c r="F134" s="9" t="s">
        <v>38</v>
      </c>
      <c r="G134" s="129">
        <v>60000</v>
      </c>
      <c r="H134" s="11">
        <v>60000</v>
      </c>
    </row>
    <row r="135" spans="1:8" x14ac:dyDescent="0.25">
      <c r="A135" s="3" t="s">
        <v>4903</v>
      </c>
      <c r="B135" s="3" t="s">
        <v>4017</v>
      </c>
      <c r="C135" s="3" t="s">
        <v>4018</v>
      </c>
      <c r="D135" s="5"/>
      <c r="E135" s="3" t="s">
        <v>90</v>
      </c>
      <c r="F135" s="6" t="s">
        <v>38</v>
      </c>
      <c r="G135" s="130">
        <v>20000</v>
      </c>
      <c r="H135" s="10">
        <v>20000</v>
      </c>
    </row>
    <row r="136" spans="1:8" x14ac:dyDescent="0.25">
      <c r="A136" s="1" t="s">
        <v>4904</v>
      </c>
      <c r="B136" s="1" t="s">
        <v>216</v>
      </c>
      <c r="C136" s="1" t="s">
        <v>217</v>
      </c>
      <c r="D136" s="8"/>
      <c r="E136" s="1" t="s">
        <v>37</v>
      </c>
      <c r="F136" s="9" t="s">
        <v>38</v>
      </c>
      <c r="G136" s="129">
        <v>450000</v>
      </c>
      <c r="H136" s="11">
        <v>450000</v>
      </c>
    </row>
    <row r="137" spans="1:8" x14ac:dyDescent="0.25">
      <c r="A137" s="3" t="s">
        <v>4905</v>
      </c>
      <c r="B137" s="3" t="s">
        <v>219</v>
      </c>
      <c r="C137" s="3" t="s">
        <v>220</v>
      </c>
      <c r="D137" s="5"/>
      <c r="E137" s="3" t="s">
        <v>221</v>
      </c>
      <c r="F137" s="6">
        <v>450</v>
      </c>
      <c r="G137" s="130">
        <v>300</v>
      </c>
      <c r="H137" s="10">
        <v>135000</v>
      </c>
    </row>
    <row r="138" spans="1:8" x14ac:dyDescent="0.25">
      <c r="A138" s="1" t="s">
        <v>4906</v>
      </c>
      <c r="B138" s="1" t="s">
        <v>4061</v>
      </c>
      <c r="C138" s="1" t="s">
        <v>4062</v>
      </c>
      <c r="D138" s="8"/>
      <c r="E138" s="1" t="s">
        <v>37</v>
      </c>
      <c r="F138" s="9" t="s">
        <v>38</v>
      </c>
      <c r="G138" s="129">
        <v>40000</v>
      </c>
      <c r="H138" s="11">
        <v>40000</v>
      </c>
    </row>
    <row r="139" spans="1:8" x14ac:dyDescent="0.25">
      <c r="A139" s="3" t="s">
        <v>4907</v>
      </c>
      <c r="B139" s="3" t="s">
        <v>223</v>
      </c>
      <c r="C139" s="3" t="s">
        <v>224</v>
      </c>
      <c r="D139" s="5"/>
      <c r="E139" s="3" t="s">
        <v>90</v>
      </c>
      <c r="F139" s="6" t="s">
        <v>38</v>
      </c>
      <c r="G139" s="130">
        <v>200000</v>
      </c>
      <c r="H139" s="10">
        <v>200000</v>
      </c>
    </row>
    <row r="140" spans="1:8" x14ac:dyDescent="0.25">
      <c r="A140" s="1" t="s">
        <v>4908</v>
      </c>
      <c r="B140" s="1" t="s">
        <v>226</v>
      </c>
      <c r="C140" s="1" t="s">
        <v>227</v>
      </c>
      <c r="D140" s="8"/>
      <c r="E140" s="1" t="s">
        <v>37</v>
      </c>
      <c r="F140" s="9" t="s">
        <v>38</v>
      </c>
      <c r="G140" s="129">
        <v>600000</v>
      </c>
      <c r="H140" s="11">
        <v>600000</v>
      </c>
    </row>
    <row r="141" spans="1:8" x14ac:dyDescent="0.25">
      <c r="A141" s="3" t="s">
        <v>4909</v>
      </c>
      <c r="B141" s="3" t="s">
        <v>229</v>
      </c>
      <c r="C141" s="3" t="s">
        <v>230</v>
      </c>
      <c r="D141" s="5"/>
      <c r="E141" s="3" t="s">
        <v>37</v>
      </c>
      <c r="F141" s="6" t="s">
        <v>38</v>
      </c>
      <c r="G141" s="130">
        <v>50000</v>
      </c>
      <c r="H141" s="10">
        <v>50000</v>
      </c>
    </row>
    <row r="142" spans="1:8" x14ac:dyDescent="0.25">
      <c r="A142" s="1" t="s">
        <v>4910</v>
      </c>
      <c r="B142" s="1" t="s">
        <v>232</v>
      </c>
      <c r="C142" s="1" t="s">
        <v>233</v>
      </c>
      <c r="D142" s="8"/>
      <c r="E142" s="1" t="s">
        <v>90</v>
      </c>
      <c r="F142" s="9" t="s">
        <v>38</v>
      </c>
      <c r="G142" s="129">
        <v>0</v>
      </c>
      <c r="H142" s="11">
        <v>0</v>
      </c>
    </row>
    <row r="143" spans="1:8" x14ac:dyDescent="0.25">
      <c r="A143" s="3" t="s">
        <v>4911</v>
      </c>
      <c r="B143" s="3" t="s">
        <v>235</v>
      </c>
      <c r="C143" s="3" t="s">
        <v>236</v>
      </c>
      <c r="D143" s="5"/>
      <c r="E143" s="3" t="s">
        <v>90</v>
      </c>
      <c r="F143" s="6" t="s">
        <v>38</v>
      </c>
      <c r="G143" s="130">
        <v>3000000</v>
      </c>
      <c r="H143" s="10">
        <v>3000000</v>
      </c>
    </row>
    <row r="144" spans="1:8" x14ac:dyDescent="0.25">
      <c r="A144" s="1" t="s">
        <v>4912</v>
      </c>
      <c r="B144" s="1" t="s">
        <v>238</v>
      </c>
      <c r="C144" s="1" t="s">
        <v>239</v>
      </c>
      <c r="D144" s="8"/>
      <c r="E144" s="1" t="s">
        <v>90</v>
      </c>
      <c r="F144" s="9" t="s">
        <v>38</v>
      </c>
      <c r="G144" s="129">
        <v>2500000</v>
      </c>
      <c r="H144" s="11">
        <v>2500000</v>
      </c>
    </row>
    <row r="145" spans="1:8" x14ac:dyDescent="0.25">
      <c r="A145" s="3" t="s">
        <v>4913</v>
      </c>
      <c r="B145" s="3" t="s">
        <v>4160</v>
      </c>
      <c r="C145" s="3" t="s">
        <v>3039</v>
      </c>
      <c r="D145" s="5"/>
      <c r="E145" s="3" t="s">
        <v>46</v>
      </c>
      <c r="F145" s="6">
        <v>500</v>
      </c>
      <c r="G145" s="130">
        <v>30</v>
      </c>
      <c r="H145" s="10">
        <v>15000</v>
      </c>
    </row>
    <row r="146" spans="1:8" x14ac:dyDescent="0.25">
      <c r="A146" s="1" t="s">
        <v>4914</v>
      </c>
      <c r="B146" s="1" t="s">
        <v>241</v>
      </c>
      <c r="C146" s="1" t="s">
        <v>242</v>
      </c>
      <c r="D146" s="8"/>
      <c r="E146" s="1" t="s">
        <v>37</v>
      </c>
      <c r="F146" s="9" t="s">
        <v>38</v>
      </c>
      <c r="G146" s="129">
        <v>200000</v>
      </c>
      <c r="H146" s="11">
        <v>200000</v>
      </c>
    </row>
    <row r="147" spans="1:8" x14ac:dyDescent="0.25">
      <c r="A147" s="3" t="s">
        <v>4915</v>
      </c>
      <c r="B147" s="3" t="s">
        <v>253</v>
      </c>
      <c r="C147" s="3" t="s">
        <v>254</v>
      </c>
      <c r="D147" s="5"/>
      <c r="E147" s="3" t="s">
        <v>90</v>
      </c>
      <c r="F147" s="6" t="s">
        <v>38</v>
      </c>
      <c r="G147" s="130">
        <v>10000</v>
      </c>
      <c r="H147" s="10">
        <v>10000</v>
      </c>
    </row>
    <row r="148" spans="1:8" x14ac:dyDescent="0.25">
      <c r="A148" s="1" t="s">
        <v>4916</v>
      </c>
      <c r="B148" s="1" t="s">
        <v>256</v>
      </c>
      <c r="C148" s="1" t="s">
        <v>257</v>
      </c>
      <c r="D148" s="8"/>
      <c r="E148" s="1" t="s">
        <v>46</v>
      </c>
      <c r="F148" s="9">
        <v>6</v>
      </c>
      <c r="G148" s="129">
        <v>50000</v>
      </c>
      <c r="H148" s="11">
        <v>300000</v>
      </c>
    </row>
    <row r="149" spans="1:8" x14ac:dyDescent="0.25">
      <c r="A149" s="3" t="s">
        <v>4917</v>
      </c>
      <c r="B149" s="3" t="s">
        <v>259</v>
      </c>
      <c r="C149" s="3" t="s">
        <v>4918</v>
      </c>
      <c r="D149" s="5"/>
      <c r="E149" s="3" t="s">
        <v>260</v>
      </c>
      <c r="F149" s="6">
        <v>1000</v>
      </c>
      <c r="G149" s="130">
        <v>30</v>
      </c>
      <c r="H149" s="10">
        <v>30000</v>
      </c>
    </row>
    <row r="150" spans="1:8" x14ac:dyDescent="0.25">
      <c r="A150" s="1" t="s">
        <v>4919</v>
      </c>
      <c r="B150" s="1" t="s">
        <v>262</v>
      </c>
      <c r="C150" s="1" t="s">
        <v>263</v>
      </c>
      <c r="D150" s="8"/>
      <c r="E150" s="1" t="s">
        <v>37</v>
      </c>
      <c r="F150" s="9" t="s">
        <v>38</v>
      </c>
      <c r="G150" s="129">
        <v>15000</v>
      </c>
      <c r="H150" s="11">
        <v>15000</v>
      </c>
    </row>
    <row r="151" spans="1:8" x14ac:dyDescent="0.25">
      <c r="A151" s="3" t="s">
        <v>4920</v>
      </c>
      <c r="B151" s="3" t="s">
        <v>268</v>
      </c>
      <c r="C151" s="3" t="s">
        <v>269</v>
      </c>
      <c r="D151" s="5"/>
      <c r="E151" s="3" t="s">
        <v>90</v>
      </c>
      <c r="F151" s="6" t="s">
        <v>38</v>
      </c>
      <c r="G151" s="130">
        <v>40000</v>
      </c>
      <c r="H151" s="10">
        <v>40000</v>
      </c>
    </row>
    <row r="152" spans="1:8" x14ac:dyDescent="0.25">
      <c r="A152" s="1" t="s">
        <v>4921</v>
      </c>
      <c r="B152" s="1" t="s">
        <v>4373</v>
      </c>
      <c r="C152" s="1" t="s">
        <v>4922</v>
      </c>
      <c r="D152" s="8"/>
      <c r="E152" s="1" t="s">
        <v>37</v>
      </c>
      <c r="F152" s="9" t="s">
        <v>38</v>
      </c>
      <c r="G152" s="129">
        <v>790000</v>
      </c>
      <c r="H152" s="11">
        <v>790000</v>
      </c>
    </row>
    <row r="153" spans="1:8" x14ac:dyDescent="0.25">
      <c r="A153" s="3" t="s">
        <v>4923</v>
      </c>
      <c r="B153" s="3" t="s">
        <v>4373</v>
      </c>
      <c r="C153" s="3" t="s">
        <v>4924</v>
      </c>
      <c r="D153" s="5"/>
      <c r="E153" s="3" t="s">
        <v>37</v>
      </c>
      <c r="F153" s="6" t="s">
        <v>38</v>
      </c>
      <c r="G153" s="130">
        <v>800000</v>
      </c>
      <c r="H153" s="10">
        <v>800000</v>
      </c>
    </row>
    <row r="154" spans="1:8" x14ac:dyDescent="0.25">
      <c r="A154" s="1" t="s">
        <v>4925</v>
      </c>
      <c r="B154" s="1" t="s">
        <v>4373</v>
      </c>
      <c r="C154" s="1" t="s">
        <v>4926</v>
      </c>
      <c r="D154" s="8"/>
      <c r="E154" s="1" t="s">
        <v>37</v>
      </c>
      <c r="F154" s="9" t="s">
        <v>38</v>
      </c>
      <c r="G154" s="129">
        <v>680000</v>
      </c>
      <c r="H154" s="11">
        <v>680000</v>
      </c>
    </row>
    <row r="155" spans="1:8" x14ac:dyDescent="0.25">
      <c r="A155" s="3" t="s">
        <v>4927</v>
      </c>
      <c r="B155" s="3" t="s">
        <v>4373</v>
      </c>
      <c r="C155" s="3" t="s">
        <v>4928</v>
      </c>
      <c r="D155" s="5"/>
      <c r="E155" s="3" t="s">
        <v>37</v>
      </c>
      <c r="F155" s="6" t="s">
        <v>38</v>
      </c>
      <c r="G155" s="130">
        <v>740000</v>
      </c>
      <c r="H155" s="10">
        <v>740000</v>
      </c>
    </row>
    <row r="156" spans="1:8" x14ac:dyDescent="0.25">
      <c r="A156" s="1" t="s">
        <v>4929</v>
      </c>
      <c r="B156" s="1" t="s">
        <v>4373</v>
      </c>
      <c r="C156" s="1" t="s">
        <v>4930</v>
      </c>
      <c r="D156" s="8"/>
      <c r="E156" s="1" t="s">
        <v>37</v>
      </c>
      <c r="F156" s="9" t="s">
        <v>38</v>
      </c>
      <c r="G156" s="129">
        <v>740000</v>
      </c>
      <c r="H156" s="11">
        <v>740000</v>
      </c>
    </row>
    <row r="157" spans="1:8" x14ac:dyDescent="0.25">
      <c r="A157" s="3" t="s">
        <v>4931</v>
      </c>
      <c r="B157" s="3" t="s">
        <v>4373</v>
      </c>
      <c r="C157" s="3" t="s">
        <v>4932</v>
      </c>
      <c r="D157" s="5"/>
      <c r="E157" s="3" t="s">
        <v>37</v>
      </c>
      <c r="F157" s="6" t="s">
        <v>38</v>
      </c>
      <c r="G157" s="130">
        <v>710000</v>
      </c>
      <c r="H157" s="10">
        <v>710000</v>
      </c>
    </row>
    <row r="158" spans="1:8" x14ac:dyDescent="0.25">
      <c r="A158" s="1" t="s">
        <v>4933</v>
      </c>
      <c r="B158" s="1" t="s">
        <v>271</v>
      </c>
      <c r="C158" s="1" t="s">
        <v>4934</v>
      </c>
      <c r="D158" s="8"/>
      <c r="E158" s="1" t="s">
        <v>37</v>
      </c>
      <c r="F158" s="9" t="s">
        <v>38</v>
      </c>
      <c r="G158" s="129">
        <v>1575000</v>
      </c>
      <c r="H158" s="11">
        <v>1575000</v>
      </c>
    </row>
    <row r="159" spans="1:8" x14ac:dyDescent="0.25">
      <c r="A159" s="3" t="s">
        <v>4935</v>
      </c>
      <c r="B159" s="3" t="s">
        <v>271</v>
      </c>
      <c r="C159" s="3" t="s">
        <v>4936</v>
      </c>
      <c r="D159" s="5"/>
      <c r="E159" s="3" t="s">
        <v>37</v>
      </c>
      <c r="F159" s="6" t="s">
        <v>38</v>
      </c>
      <c r="G159" s="130">
        <v>525000</v>
      </c>
      <c r="H159" s="10">
        <v>525000</v>
      </c>
    </row>
    <row r="160" spans="1:8" x14ac:dyDescent="0.25">
      <c r="A160" s="1" t="s">
        <v>4937</v>
      </c>
      <c r="B160" s="1" t="s">
        <v>4402</v>
      </c>
      <c r="C160" s="1" t="s">
        <v>4938</v>
      </c>
      <c r="D160" s="8"/>
      <c r="E160" s="1" t="s">
        <v>37</v>
      </c>
      <c r="F160" s="9" t="s">
        <v>38</v>
      </c>
      <c r="G160" s="129">
        <v>200000</v>
      </c>
      <c r="H160" s="11">
        <v>200000</v>
      </c>
    </row>
    <row r="161" spans="1:8" x14ac:dyDescent="0.25">
      <c r="A161" s="3" t="s">
        <v>4939</v>
      </c>
      <c r="B161" s="3" t="s">
        <v>4402</v>
      </c>
      <c r="C161" s="3" t="s">
        <v>4940</v>
      </c>
      <c r="D161" s="5"/>
      <c r="E161" s="3" t="s">
        <v>37</v>
      </c>
      <c r="F161" s="6" t="s">
        <v>38</v>
      </c>
      <c r="G161" s="130">
        <v>200000</v>
      </c>
      <c r="H161" s="10">
        <v>200000</v>
      </c>
    </row>
    <row r="162" spans="1:8" x14ac:dyDescent="0.25">
      <c r="A162" s="1" t="s">
        <v>4941</v>
      </c>
      <c r="B162" s="1" t="s">
        <v>273</v>
      </c>
      <c r="C162" s="1" t="s">
        <v>4942</v>
      </c>
      <c r="D162" s="8"/>
      <c r="E162" s="1" t="s">
        <v>90</v>
      </c>
      <c r="F162" s="9" t="s">
        <v>38</v>
      </c>
      <c r="G162" s="129">
        <v>90000</v>
      </c>
      <c r="H162" s="11">
        <v>90000</v>
      </c>
    </row>
    <row r="163" spans="1:8" x14ac:dyDescent="0.25">
      <c r="A163" s="3" t="s">
        <v>4943</v>
      </c>
      <c r="B163" s="3" t="s">
        <v>4426</v>
      </c>
      <c r="C163" s="3" t="s">
        <v>4944</v>
      </c>
      <c r="D163" s="5"/>
      <c r="E163" s="3" t="s">
        <v>37</v>
      </c>
      <c r="F163" s="6" t="s">
        <v>38</v>
      </c>
      <c r="G163" s="130">
        <v>410000</v>
      </c>
      <c r="H163" s="10">
        <v>410000</v>
      </c>
    </row>
    <row r="164" spans="1:8" x14ac:dyDescent="0.25">
      <c r="A164" s="1" t="s">
        <v>4945</v>
      </c>
      <c r="B164" s="1" t="s">
        <v>4428</v>
      </c>
      <c r="C164" s="1" t="s">
        <v>4946</v>
      </c>
      <c r="D164" s="8"/>
      <c r="E164" s="1" t="s">
        <v>37</v>
      </c>
      <c r="F164" s="9" t="s">
        <v>38</v>
      </c>
      <c r="G164" s="129">
        <v>40000</v>
      </c>
      <c r="H164" s="11">
        <v>40000</v>
      </c>
    </row>
    <row r="165" spans="1:8" x14ac:dyDescent="0.25">
      <c r="A165" s="3" t="s">
        <v>4947</v>
      </c>
      <c r="B165" s="3" t="s">
        <v>4491</v>
      </c>
      <c r="C165" s="3" t="s">
        <v>4948</v>
      </c>
      <c r="D165" s="5"/>
      <c r="E165" s="3" t="s">
        <v>37</v>
      </c>
      <c r="F165" s="6" t="s">
        <v>38</v>
      </c>
      <c r="G165" s="130">
        <v>35000</v>
      </c>
      <c r="H165" s="10">
        <v>35000</v>
      </c>
    </row>
    <row r="166" spans="1:8" x14ac:dyDescent="0.25">
      <c r="A166" s="1" t="s">
        <v>4949</v>
      </c>
      <c r="B166" s="1" t="s">
        <v>4512</v>
      </c>
      <c r="C166" s="1" t="s">
        <v>4513</v>
      </c>
      <c r="D166" s="8"/>
      <c r="E166" s="1" t="s">
        <v>46</v>
      </c>
      <c r="F166" s="9">
        <v>2</v>
      </c>
      <c r="G166" s="129">
        <v>45000</v>
      </c>
      <c r="H166" s="11">
        <v>90000</v>
      </c>
    </row>
    <row r="167" spans="1:8" x14ac:dyDescent="0.25">
      <c r="A167" s="3" t="s">
        <v>4950</v>
      </c>
      <c r="B167" s="3" t="s">
        <v>4514</v>
      </c>
      <c r="C167" s="3" t="s">
        <v>4515</v>
      </c>
      <c r="D167" s="5"/>
      <c r="E167" s="3" t="s">
        <v>46</v>
      </c>
      <c r="F167" s="6">
        <v>6</v>
      </c>
      <c r="G167" s="130">
        <v>35000</v>
      </c>
      <c r="H167" s="10">
        <v>210000</v>
      </c>
    </row>
    <row r="168" spans="1:8" x14ac:dyDescent="0.25">
      <c r="A168" s="1" t="s">
        <v>4951</v>
      </c>
      <c r="B168" s="1" t="s">
        <v>4518</v>
      </c>
      <c r="C168" s="1" t="s">
        <v>4519</v>
      </c>
      <c r="D168" s="8"/>
      <c r="E168" s="1" t="s">
        <v>46</v>
      </c>
      <c r="F168" s="9">
        <v>2</v>
      </c>
      <c r="G168" s="129">
        <v>10000</v>
      </c>
      <c r="H168" s="11">
        <v>20000</v>
      </c>
    </row>
    <row r="169" spans="1:8" x14ac:dyDescent="0.25">
      <c r="A169" s="3" t="s">
        <v>4952</v>
      </c>
      <c r="B169" s="3" t="s">
        <v>4540</v>
      </c>
      <c r="C169" s="3" t="s">
        <v>4953</v>
      </c>
      <c r="D169" s="5"/>
      <c r="E169" s="3" t="s">
        <v>37</v>
      </c>
      <c r="F169" s="6" t="s">
        <v>38</v>
      </c>
      <c r="G169" s="130">
        <v>580000</v>
      </c>
      <c r="H169" s="10">
        <v>580000</v>
      </c>
    </row>
    <row r="170" spans="1:8" x14ac:dyDescent="0.25">
      <c r="A170" s="1" t="s">
        <v>4954</v>
      </c>
      <c r="B170" s="1" t="s">
        <v>4563</v>
      </c>
      <c r="C170" s="1" t="s">
        <v>4955</v>
      </c>
      <c r="D170" s="8"/>
      <c r="E170" s="1" t="s">
        <v>37</v>
      </c>
      <c r="F170" s="9" t="s">
        <v>38</v>
      </c>
      <c r="G170" s="129">
        <v>28000</v>
      </c>
      <c r="H170" s="11">
        <v>28000</v>
      </c>
    </row>
    <row r="171" spans="1:8" x14ac:dyDescent="0.25">
      <c r="A171" s="3" t="s">
        <v>4956</v>
      </c>
      <c r="B171" s="3" t="s">
        <v>4563</v>
      </c>
      <c r="C171" s="3" t="s">
        <v>4957</v>
      </c>
      <c r="D171" s="5"/>
      <c r="E171" s="3" t="s">
        <v>37</v>
      </c>
      <c r="F171" s="6" t="s">
        <v>38</v>
      </c>
      <c r="G171" s="130">
        <v>28000</v>
      </c>
      <c r="H171" s="10">
        <v>28000</v>
      </c>
    </row>
    <row r="172" spans="1:8" x14ac:dyDescent="0.25">
      <c r="A172" s="1" t="s">
        <v>4958</v>
      </c>
      <c r="B172" s="1" t="s">
        <v>4563</v>
      </c>
      <c r="C172" s="1" t="s">
        <v>4959</v>
      </c>
      <c r="D172" s="8"/>
      <c r="E172" s="1" t="s">
        <v>37</v>
      </c>
      <c r="F172" s="9" t="s">
        <v>38</v>
      </c>
      <c r="G172" s="129">
        <v>14000</v>
      </c>
      <c r="H172" s="11">
        <v>14000</v>
      </c>
    </row>
    <row r="173" spans="1:8" x14ac:dyDescent="0.25">
      <c r="A173" s="3" t="s">
        <v>4960</v>
      </c>
      <c r="B173" s="3" t="s">
        <v>4563</v>
      </c>
      <c r="C173" s="3" t="s">
        <v>4961</v>
      </c>
      <c r="D173" s="5"/>
      <c r="E173" s="3" t="s">
        <v>37</v>
      </c>
      <c r="F173" s="6" t="s">
        <v>38</v>
      </c>
      <c r="G173" s="130">
        <v>14000</v>
      </c>
      <c r="H173" s="10">
        <v>14000</v>
      </c>
    </row>
    <row r="174" spans="1:8" x14ac:dyDescent="0.25">
      <c r="A174" s="1" t="s">
        <v>4962</v>
      </c>
      <c r="B174" s="1" t="s">
        <v>4563</v>
      </c>
      <c r="C174" s="1" t="s">
        <v>4963</v>
      </c>
      <c r="D174" s="8"/>
      <c r="E174" s="1" t="s">
        <v>37</v>
      </c>
      <c r="F174" s="9" t="s">
        <v>38</v>
      </c>
      <c r="G174" s="129">
        <v>21000</v>
      </c>
      <c r="H174" s="11">
        <v>21000</v>
      </c>
    </row>
    <row r="175" spans="1:8" x14ac:dyDescent="0.25">
      <c r="A175" s="3" t="s">
        <v>4964</v>
      </c>
      <c r="B175" s="3" t="s">
        <v>4629</v>
      </c>
      <c r="C175" s="3" t="s">
        <v>4630</v>
      </c>
      <c r="D175" s="5"/>
      <c r="E175" s="3" t="s">
        <v>37</v>
      </c>
      <c r="F175" s="6" t="s">
        <v>38</v>
      </c>
      <c r="G175" s="130">
        <v>400000</v>
      </c>
      <c r="H175" s="10">
        <v>400000</v>
      </c>
    </row>
    <row r="176" spans="1:8" x14ac:dyDescent="0.25">
      <c r="A176" s="1" t="s">
        <v>4965</v>
      </c>
      <c r="B176" s="1" t="s">
        <v>4651</v>
      </c>
      <c r="C176" s="1" t="s">
        <v>4652</v>
      </c>
      <c r="D176" s="8"/>
      <c r="E176" s="1" t="s">
        <v>42</v>
      </c>
      <c r="F176" s="9">
        <v>2000</v>
      </c>
      <c r="G176" s="129">
        <v>15</v>
      </c>
      <c r="H176" s="11">
        <v>30000</v>
      </c>
    </row>
    <row r="177" spans="1:8" x14ac:dyDescent="0.25">
      <c r="A177" s="3" t="s">
        <v>4966</v>
      </c>
      <c r="B177" s="3" t="s">
        <v>4684</v>
      </c>
      <c r="C177" s="3" t="s">
        <v>4685</v>
      </c>
      <c r="D177" s="5"/>
      <c r="E177" s="3" t="s">
        <v>46</v>
      </c>
      <c r="F177" s="6">
        <v>4</v>
      </c>
      <c r="G177" s="130">
        <v>10000</v>
      </c>
      <c r="H177" s="10">
        <v>40000</v>
      </c>
    </row>
    <row r="178" spans="1:8" x14ac:dyDescent="0.25">
      <c r="A178" s="1" t="s">
        <v>4967</v>
      </c>
      <c r="B178" s="1" t="s">
        <v>290</v>
      </c>
      <c r="C178" s="1" t="s">
        <v>291</v>
      </c>
      <c r="D178" s="8"/>
      <c r="E178" s="1" t="s">
        <v>90</v>
      </c>
      <c r="F178" s="9" t="s">
        <v>38</v>
      </c>
      <c r="G178" s="129">
        <v>150000</v>
      </c>
      <c r="H178" s="11">
        <v>150000</v>
      </c>
    </row>
    <row r="179" spans="1:8" x14ac:dyDescent="0.25">
      <c r="A179" s="3" t="s">
        <v>4968</v>
      </c>
      <c r="B179" s="3" t="s">
        <v>293</v>
      </c>
      <c r="C179" s="3" t="s">
        <v>294</v>
      </c>
      <c r="D179" s="5"/>
      <c r="E179" s="3" t="s">
        <v>90</v>
      </c>
      <c r="F179" s="6" t="s">
        <v>38</v>
      </c>
      <c r="G179" s="130">
        <v>200000</v>
      </c>
      <c r="H179" s="10">
        <v>200000</v>
      </c>
    </row>
    <row r="180" spans="1:8" x14ac:dyDescent="0.25">
      <c r="A180" s="1"/>
      <c r="B180" s="1"/>
      <c r="C180" s="1"/>
      <c r="D180" s="8"/>
      <c r="E180" s="1"/>
      <c r="F180" s="9"/>
      <c r="G180" s="11"/>
      <c r="H180" s="11"/>
    </row>
    <row r="181" spans="1:8" x14ac:dyDescent="0.25">
      <c r="A181" s="3"/>
      <c r="B181" s="3"/>
      <c r="C181" s="3"/>
      <c r="D181" s="5"/>
      <c r="E181" s="3"/>
      <c r="F181" s="6"/>
      <c r="G181" s="10"/>
      <c r="H181" s="10"/>
    </row>
    <row r="182" spans="1:8" x14ac:dyDescent="0.25">
      <c r="A182" s="1"/>
      <c r="B182" s="1"/>
      <c r="C182" s="1"/>
      <c r="D182" s="8"/>
      <c r="E182" s="1"/>
      <c r="F182" s="9"/>
      <c r="G182" s="11"/>
      <c r="H182" s="11"/>
    </row>
    <row r="183" spans="1:8" x14ac:dyDescent="0.25">
      <c r="A183" s="3"/>
      <c r="B183" s="3"/>
      <c r="C183" s="3"/>
      <c r="D183" s="5"/>
      <c r="E183" s="3"/>
      <c r="F183" s="6"/>
      <c r="G183" s="10"/>
      <c r="H183" s="10"/>
    </row>
    <row r="184" spans="1:8" x14ac:dyDescent="0.25">
      <c r="A184" s="1"/>
      <c r="B184" s="1"/>
      <c r="C184" s="1"/>
      <c r="D184" s="8"/>
      <c r="E184" s="1"/>
      <c r="F184" s="9"/>
      <c r="G184" s="11"/>
      <c r="H184" s="11"/>
    </row>
    <row r="185" spans="1:8" x14ac:dyDescent="0.25">
      <c r="A185" s="3"/>
      <c r="B185" s="3"/>
      <c r="C185" s="3"/>
      <c r="D185" s="5"/>
      <c r="E185" s="3"/>
      <c r="F185" s="6"/>
      <c r="G185" s="10"/>
      <c r="H185" s="10"/>
    </row>
    <row r="186" spans="1:8" x14ac:dyDescent="0.25">
      <c r="A186" s="1"/>
      <c r="B186" s="1"/>
      <c r="C186" s="1"/>
      <c r="D186" s="8"/>
      <c r="E186" s="1"/>
      <c r="F186" s="9"/>
      <c r="G186" s="11"/>
      <c r="H186" s="11"/>
    </row>
    <row r="187" spans="1:8" x14ac:dyDescent="0.25">
      <c r="A187" s="3"/>
      <c r="B187" s="3"/>
      <c r="C187" s="3"/>
      <c r="D187" s="5"/>
      <c r="E187" s="3"/>
      <c r="F187" s="6"/>
      <c r="G187" s="10"/>
      <c r="H187" s="10"/>
    </row>
    <row r="188" spans="1:8" x14ac:dyDescent="0.25">
      <c r="A188" s="1"/>
      <c r="B188" s="1"/>
      <c r="C188" s="1"/>
      <c r="D188" s="8"/>
      <c r="E188" s="1"/>
      <c r="F188" s="9"/>
      <c r="G188" s="11"/>
      <c r="H188" s="11"/>
    </row>
    <row r="189" spans="1:8" x14ac:dyDescent="0.25">
      <c r="A189" s="3"/>
      <c r="B189" s="3"/>
      <c r="C189" s="3"/>
      <c r="D189" s="5"/>
      <c r="E189" s="3"/>
      <c r="F189" s="6"/>
      <c r="G189" s="10"/>
      <c r="H189" s="10"/>
    </row>
    <row r="190" spans="1:8" x14ac:dyDescent="0.25">
      <c r="A190" s="1"/>
      <c r="B190" s="1"/>
      <c r="C190" s="1"/>
      <c r="D190" s="8"/>
      <c r="E190" s="1"/>
      <c r="F190" s="9"/>
      <c r="G190" s="11"/>
      <c r="H190" s="11"/>
    </row>
    <row r="191" spans="1:8" x14ac:dyDescent="0.25">
      <c r="A191" s="3"/>
      <c r="B191" s="3"/>
      <c r="C191" s="3"/>
      <c r="D191" s="5"/>
      <c r="E191" s="3"/>
      <c r="F191" s="6"/>
      <c r="G191" s="10"/>
      <c r="H191" s="10"/>
    </row>
    <row r="192" spans="1:8" x14ac:dyDescent="0.25">
      <c r="A192" s="1"/>
      <c r="B192" s="1"/>
      <c r="C192" s="1"/>
      <c r="D192" s="8"/>
      <c r="E192" s="1"/>
      <c r="F192" s="9"/>
      <c r="G192" s="11"/>
      <c r="H192" s="11"/>
    </row>
    <row r="193" spans="1:8" x14ac:dyDescent="0.25">
      <c r="A193" s="3"/>
      <c r="B193" s="3"/>
      <c r="C193" s="3"/>
      <c r="D193" s="5"/>
      <c r="E193" s="3"/>
      <c r="F193" s="6"/>
      <c r="G193" s="10"/>
      <c r="H193" s="10"/>
    </row>
    <row r="194" spans="1:8" x14ac:dyDescent="0.25">
      <c r="A194" s="1"/>
      <c r="B194" s="1"/>
      <c r="C194" s="1"/>
      <c r="D194" s="8"/>
      <c r="E194" s="1"/>
      <c r="F194" s="9"/>
      <c r="G194" s="11"/>
      <c r="H194" s="11"/>
    </row>
    <row r="195" spans="1:8" x14ac:dyDescent="0.25">
      <c r="A195" s="3"/>
      <c r="B195" s="3"/>
      <c r="C195" s="3"/>
      <c r="D195" s="5"/>
      <c r="E195" s="3"/>
      <c r="F195" s="6"/>
      <c r="G195" s="10"/>
      <c r="H195" s="10"/>
    </row>
    <row r="196" spans="1:8" x14ac:dyDescent="0.25">
      <c r="A196" s="1"/>
      <c r="B196" s="1"/>
      <c r="C196" s="1"/>
      <c r="D196" s="8"/>
      <c r="E196" s="1"/>
      <c r="F196" s="9"/>
      <c r="G196" s="11"/>
      <c r="H196" s="11"/>
    </row>
    <row r="197" spans="1:8" x14ac:dyDescent="0.25">
      <c r="A197" s="3"/>
      <c r="B197" s="3"/>
      <c r="C197" s="3"/>
      <c r="D197" s="5"/>
      <c r="E197" s="3"/>
      <c r="F197" s="6"/>
      <c r="G197" s="10"/>
      <c r="H197" s="10"/>
    </row>
    <row r="198" spans="1:8" x14ac:dyDescent="0.25">
      <c r="A198" s="1"/>
      <c r="B198" s="1"/>
      <c r="C198" s="1"/>
      <c r="D198" s="8"/>
      <c r="E198" s="1"/>
      <c r="F198" s="9"/>
      <c r="G198" s="11"/>
      <c r="H198" s="11"/>
    </row>
    <row r="199" spans="1:8" x14ac:dyDescent="0.25">
      <c r="A199" s="3"/>
      <c r="B199" s="3"/>
      <c r="C199" s="3"/>
      <c r="D199" s="5"/>
      <c r="E199" s="3"/>
      <c r="F199" s="6"/>
      <c r="G199" s="10"/>
      <c r="H199" s="10"/>
    </row>
    <row r="200" spans="1:8" x14ac:dyDescent="0.25">
      <c r="A200" s="1"/>
      <c r="B200" s="1"/>
      <c r="C200" s="1"/>
      <c r="D200" s="8"/>
      <c r="E200" s="1"/>
      <c r="F200" s="9"/>
      <c r="G200" s="11"/>
      <c r="H200" s="1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DF5B7-1971-48C9-AD1C-9382939F04CF}">
  <sheetPr codeName="Sheet10">
    <pageSetUpPr fitToPage="1"/>
  </sheetPr>
  <dimension ref="A1:AF210"/>
  <sheetViews>
    <sheetView zoomScale="90" zoomScaleNormal="90" workbookViewId="0">
      <selection activeCell="Q14" sqref="Q14:Q15"/>
    </sheetView>
  </sheetViews>
  <sheetFormatPr defaultRowHeight="15" x14ac:dyDescent="0.25"/>
  <cols>
    <col min="1" max="1" width="14.85546875" style="41" bestFit="1" customWidth="1"/>
    <col min="2" max="2" width="15.140625" style="41" bestFit="1" customWidth="1"/>
    <col min="3" max="3" width="57.85546875" style="41" bestFit="1" customWidth="1"/>
    <col min="4" max="4" width="20" style="41" bestFit="1" customWidth="1"/>
    <col min="5" max="5" width="10.5703125" style="41" bestFit="1" customWidth="1"/>
    <col min="6" max="6" width="15.42578125" style="41" bestFit="1" customWidth="1"/>
    <col min="7" max="7" width="16.28515625" style="42" bestFit="1" customWidth="1"/>
    <col min="8" max="8" width="16.28515625" style="41" bestFit="1" customWidth="1"/>
    <col min="9" max="9" width="15.7109375" style="41" customWidth="1"/>
    <col min="10" max="17" width="6.7109375" style="41" customWidth="1"/>
    <col min="18" max="18" width="15.28515625" style="43" customWidth="1"/>
    <col min="19" max="20" width="15.28515625" style="42" customWidth="1"/>
    <col min="21" max="23" width="15.28515625" style="41" customWidth="1"/>
    <col min="24" max="26" width="15.7109375" style="41" customWidth="1"/>
    <col min="27" max="27" width="50.7109375" style="41" customWidth="1"/>
    <col min="28" max="30" width="9.140625" style="41" customWidth="1"/>
    <col min="31" max="16384" width="9.140625" style="41"/>
  </cols>
  <sheetData>
    <row r="1" spans="1:31" ht="18.75" x14ac:dyDescent="0.3">
      <c r="A1" s="101" t="str">
        <f>'AWP Estimate_Example'!A1</f>
        <v>WASILLA-FISHHOOK -  MAIN STREET REHABILITATION</v>
      </c>
    </row>
    <row r="2" spans="1:31" ht="18.75" x14ac:dyDescent="0.3">
      <c r="A2" s="40" t="str">
        <f>'AWP Estimate_Example'!A2</f>
        <v>Z600770000 / 0001408</v>
      </c>
    </row>
    <row r="3" spans="1:31" ht="18.75" x14ac:dyDescent="0.3">
      <c r="A3" s="40"/>
    </row>
    <row r="4" spans="1:31" ht="18.75" x14ac:dyDescent="0.3">
      <c r="C4" s="44" t="s">
        <v>380</v>
      </c>
      <c r="G4" s="45" t="s">
        <v>390</v>
      </c>
      <c r="S4" s="46" t="s">
        <v>391</v>
      </c>
    </row>
    <row r="5" spans="1:31" ht="19.5" thickBot="1" x14ac:dyDescent="0.35">
      <c r="A5" s="40"/>
      <c r="C5" s="47" t="s">
        <v>383</v>
      </c>
      <c r="D5" s="79">
        <f>SUM(Sheet15[Amount])</f>
        <v>55781735</v>
      </c>
      <c r="E5" s="48"/>
      <c r="F5" s="48"/>
      <c r="G5" s="49"/>
      <c r="H5" s="47" t="s">
        <v>389</v>
      </c>
      <c r="I5" s="74">
        <f>SUM(Sheet15[BA/BABA Applicable Cost])</f>
        <v>12511375.5</v>
      </c>
      <c r="J5" s="80" t="s">
        <v>402</v>
      </c>
      <c r="K5" s="48"/>
      <c r="L5" s="48"/>
      <c r="M5" s="48"/>
      <c r="N5" s="48"/>
      <c r="O5" s="48"/>
      <c r="S5" s="51" t="s">
        <v>382</v>
      </c>
      <c r="T5" s="72">
        <f>D9</f>
        <v>55781.73</v>
      </c>
    </row>
    <row r="6" spans="1:31" ht="19.5" thickBot="1" x14ac:dyDescent="0.35">
      <c r="A6" s="40"/>
      <c r="B6" s="52"/>
      <c r="C6" s="51" t="s">
        <v>414</v>
      </c>
      <c r="D6" s="74">
        <f>SUMIF(Sheet15[Other Materials, including IIJA-BABA Section 70917 (c) Exempt Materials],TRUE,Sheet15[Amount])</f>
        <v>11885385</v>
      </c>
      <c r="E6" s="48"/>
      <c r="F6" s="48"/>
      <c r="G6" s="50"/>
      <c r="H6" s="53" t="s">
        <v>384</v>
      </c>
      <c r="I6" s="75">
        <f>D10</f>
        <v>625568.78</v>
      </c>
      <c r="J6" s="54" t="s">
        <v>388</v>
      </c>
      <c r="K6" s="48"/>
      <c r="L6" s="48"/>
      <c r="M6" s="48"/>
      <c r="N6" s="48"/>
      <c r="O6" s="48"/>
      <c r="S6" s="55" t="s">
        <v>392</v>
      </c>
      <c r="T6" s="76" cm="1">
        <f t="array" ref="T6">SUMPRODUCT(IF(($J17:$J200=TRUE),Sheet15[Amount]*Sheet15[Assumed Non-Compliant Iron &amp; Steel Materials Percentage Cost],0))</f>
        <v>50275</v>
      </c>
    </row>
    <row r="7" spans="1:31" ht="19.5" thickBot="1" x14ac:dyDescent="0.35">
      <c r="A7" s="40"/>
      <c r="B7" s="52"/>
      <c r="C7" s="51" t="s">
        <v>413</v>
      </c>
      <c r="D7" s="74">
        <f>SUM(Sheet15[BA/BABA Applicable Cost])</f>
        <v>12511375.5</v>
      </c>
      <c r="E7" s="48" t="s">
        <v>353</v>
      </c>
      <c r="F7" s="48"/>
      <c r="G7" s="50"/>
      <c r="H7" s="53" t="s">
        <v>385</v>
      </c>
      <c r="I7" s="75" cm="1">
        <f t="array" ref="I7">SUMPRODUCT((Sheet15[Non-Domestic or Unknown Origin]=TRUE)*((Sheet15[Construction Material]=TRUE)+(Sheet15[Manufactured Product]=TRUE)+(Sheet15[Precast Concrete or ITS or Other Electronic Hardware System Cabinets or Enclosure]=TRUE)&gt; 0)*IF(ISNUMBER(Sheet15[Amount])*ISNUMBER(Sheet15[Assumed Non-Compliant BABA Materials Percentage Cost]),Sheet15[Amount]*Sheet15[Assumed Non-Compliant BABA Materials Percentage Cost],0))</f>
        <v>208962.5</v>
      </c>
      <c r="J7" s="80" t="s">
        <v>354</v>
      </c>
      <c r="K7" s="48"/>
      <c r="L7" s="48"/>
      <c r="M7" s="48"/>
      <c r="N7" s="48"/>
      <c r="O7" s="48"/>
      <c r="S7" s="55" t="s">
        <v>393</v>
      </c>
      <c r="T7" s="76">
        <f>T5-T6</f>
        <v>5506.7300000000032</v>
      </c>
    </row>
    <row r="8" spans="1:31" ht="19.5" thickBot="1" x14ac:dyDescent="0.35">
      <c r="A8" s="40"/>
      <c r="B8" s="52"/>
      <c r="C8" s="51" t="s">
        <v>415</v>
      </c>
      <c r="D8" s="73">
        <f>IF(D5-D6-D7&lt;0, "-", MAX(0, D5-D6-D7))</f>
        <v>31384974.5</v>
      </c>
      <c r="E8" s="48"/>
      <c r="F8" s="48"/>
      <c r="G8" s="50"/>
      <c r="H8" s="53" t="s">
        <v>386</v>
      </c>
      <c r="I8" s="75">
        <f>I6-I7</f>
        <v>416606.28</v>
      </c>
      <c r="J8" s="50"/>
      <c r="K8" s="48"/>
      <c r="L8" s="48"/>
      <c r="M8" s="48"/>
      <c r="N8" s="48"/>
      <c r="O8" s="48"/>
      <c r="S8" s="43"/>
      <c r="T8" s="43"/>
      <c r="U8" s="42"/>
    </row>
    <row r="9" spans="1:31" ht="19.5" thickBot="1" x14ac:dyDescent="0.35">
      <c r="A9" s="40"/>
      <c r="B9" s="52"/>
      <c r="C9" s="51" t="s">
        <v>396</v>
      </c>
      <c r="D9" s="75">
        <f>IF(OR(D5=0, ISBLANK(D5)), 0, ROUNDDOWN(MAX(D5*0.001, 2500), 2))</f>
        <v>55781.73</v>
      </c>
      <c r="E9" s="48" t="s">
        <v>387</v>
      </c>
      <c r="F9" s="48"/>
      <c r="G9" s="50"/>
      <c r="H9" s="53"/>
      <c r="I9" s="92"/>
      <c r="J9" s="50"/>
      <c r="K9" s="48"/>
      <c r="L9" s="48"/>
      <c r="M9" s="48"/>
      <c r="N9" s="48"/>
      <c r="O9" s="48"/>
      <c r="S9" s="43"/>
      <c r="T9" s="43"/>
      <c r="U9" s="42"/>
    </row>
    <row r="10" spans="1:31" ht="19.5" thickBot="1" x14ac:dyDescent="0.35">
      <c r="A10" s="40"/>
      <c r="B10" s="52"/>
      <c r="C10" s="51" t="s">
        <v>397</v>
      </c>
      <c r="D10" s="75">
        <f>ROUND(MIN(1000000,0.05*D7),2)</f>
        <v>625568.78</v>
      </c>
      <c r="E10" s="54" t="s">
        <v>388</v>
      </c>
      <c r="F10" s="48"/>
      <c r="G10" s="50"/>
      <c r="H10" s="48"/>
      <c r="I10" s="48"/>
      <c r="J10" s="48"/>
      <c r="K10" s="48"/>
      <c r="L10" s="48"/>
      <c r="M10" s="48"/>
      <c r="N10" s="48"/>
      <c r="O10" s="48"/>
      <c r="Q10" s="57"/>
      <c r="R10" s="41" t="s">
        <v>4971</v>
      </c>
    </row>
    <row r="11" spans="1:31" ht="18.75" x14ac:dyDescent="0.3">
      <c r="A11" s="40"/>
      <c r="B11" s="52"/>
      <c r="C11" s="51"/>
      <c r="D11" s="93"/>
      <c r="E11" s="54"/>
      <c r="F11" s="48"/>
      <c r="G11" s="50"/>
      <c r="H11" s="56"/>
      <c r="I11" s="50"/>
      <c r="J11" s="50"/>
      <c r="K11" s="48"/>
      <c r="L11" s="48"/>
      <c r="M11" s="77"/>
      <c r="N11" s="48"/>
      <c r="O11" s="48"/>
      <c r="Q11" s="97"/>
      <c r="R11" s="43" t="s">
        <v>4970</v>
      </c>
    </row>
    <row r="12" spans="1:31" ht="18.75" x14ac:dyDescent="0.3">
      <c r="A12" s="40"/>
      <c r="C12" s="48"/>
      <c r="D12" s="48"/>
      <c r="E12" s="48"/>
      <c r="F12" s="48"/>
      <c r="G12" s="50"/>
      <c r="H12" s="48"/>
      <c r="I12" s="48"/>
      <c r="J12" s="50"/>
      <c r="K12" s="48"/>
      <c r="L12" s="48"/>
      <c r="M12" s="77"/>
      <c r="N12" s="48"/>
      <c r="O12" s="48"/>
      <c r="Q12" s="58"/>
      <c r="R12" s="48" t="s">
        <v>410</v>
      </c>
      <c r="Y12" s="59"/>
    </row>
    <row r="13" spans="1:31" ht="18.75" x14ac:dyDescent="0.3">
      <c r="A13" s="40"/>
      <c r="B13" s="41" t="s">
        <v>381</v>
      </c>
      <c r="C13" s="48"/>
      <c r="D13" s="48"/>
      <c r="E13" s="48"/>
      <c r="F13" s="48"/>
      <c r="G13" s="50"/>
      <c r="H13" s="48"/>
      <c r="I13" s="48"/>
      <c r="J13" s="48"/>
      <c r="K13" s="48"/>
      <c r="L13" s="48"/>
      <c r="M13" s="48"/>
      <c r="N13" s="48"/>
      <c r="O13" s="48"/>
    </row>
    <row r="14" spans="1:31" ht="18.75" x14ac:dyDescent="0.3">
      <c r="A14" s="40"/>
      <c r="B14" s="41" t="s">
        <v>398</v>
      </c>
      <c r="C14" s="48"/>
      <c r="D14" s="48"/>
      <c r="E14" s="48"/>
      <c r="F14" s="48"/>
      <c r="G14" s="50"/>
      <c r="H14" s="48"/>
      <c r="I14" s="48"/>
      <c r="J14" s="48"/>
      <c r="K14" s="48"/>
      <c r="L14" s="48"/>
      <c r="M14" s="48"/>
      <c r="N14" s="48"/>
      <c r="O14" s="48"/>
      <c r="Q14" s="135" t="s">
        <v>5050</v>
      </c>
      <c r="S14" s="91"/>
      <c r="T14" s="91"/>
      <c r="U14" s="91"/>
      <c r="V14" s="91"/>
    </row>
    <row r="15" spans="1:31" ht="18.75" x14ac:dyDescent="0.3">
      <c r="A15" s="40"/>
      <c r="C15" s="48"/>
      <c r="D15" s="48"/>
      <c r="E15" s="48"/>
      <c r="F15" s="48"/>
      <c r="G15" s="50"/>
      <c r="H15" s="48"/>
      <c r="I15" s="48"/>
      <c r="J15" s="48"/>
      <c r="K15" s="48"/>
      <c r="L15" s="48"/>
      <c r="M15" s="48"/>
      <c r="N15" s="48"/>
      <c r="O15" s="48"/>
      <c r="Q15" t="s">
        <v>5051</v>
      </c>
      <c r="S15" s="41"/>
      <c r="T15" s="41"/>
      <c r="U15" s="90"/>
      <c r="V15" s="90"/>
    </row>
    <row r="16" spans="1:31" ht="212.25" x14ac:dyDescent="0.25">
      <c r="A16" s="82" t="s">
        <v>18</v>
      </c>
      <c r="B16" s="82" t="s">
        <v>19</v>
      </c>
      <c r="C16" s="82" t="s">
        <v>20</v>
      </c>
      <c r="D16" s="82" t="s">
        <v>21</v>
      </c>
      <c r="E16" s="82" t="s">
        <v>22</v>
      </c>
      <c r="F16" s="82" t="s">
        <v>23</v>
      </c>
      <c r="G16" s="83" t="s">
        <v>4835</v>
      </c>
      <c r="H16" s="82" t="s">
        <v>25</v>
      </c>
      <c r="I16" s="84" t="s">
        <v>366</v>
      </c>
      <c r="J16" s="88" t="s">
        <v>375</v>
      </c>
      <c r="K16" s="88" t="s">
        <v>376</v>
      </c>
      <c r="L16" s="88" t="s">
        <v>409</v>
      </c>
      <c r="M16" s="88" t="s">
        <v>377</v>
      </c>
      <c r="N16" s="88" t="s">
        <v>378</v>
      </c>
      <c r="O16" s="88" t="s">
        <v>4831</v>
      </c>
      <c r="P16" s="88" t="s">
        <v>4832</v>
      </c>
      <c r="Q16" s="89" t="s">
        <v>379</v>
      </c>
      <c r="R16" s="85" t="s">
        <v>4838</v>
      </c>
      <c r="S16" s="85" t="s">
        <v>4841</v>
      </c>
      <c r="T16" s="85" t="s">
        <v>4840</v>
      </c>
      <c r="U16" s="85" t="s">
        <v>4839</v>
      </c>
      <c r="V16" s="85" t="s">
        <v>4833</v>
      </c>
      <c r="W16" s="85" t="s">
        <v>4834</v>
      </c>
      <c r="X16" s="85" t="s">
        <v>4836</v>
      </c>
      <c r="Y16" s="85" t="s">
        <v>4837</v>
      </c>
      <c r="Z16" s="86" t="s">
        <v>399</v>
      </c>
      <c r="AA16" s="87" t="s">
        <v>304</v>
      </c>
      <c r="AC16"/>
      <c r="AD16"/>
      <c r="AE16" t="s">
        <v>310</v>
      </c>
    </row>
    <row r="17" spans="1:32" ht="18.75" customHeight="1" x14ac:dyDescent="0.25">
      <c r="A17" t="str">
        <f>IF('AWP Estimate_Example'!A5="","",'AWP Estimate_Example'!A5)</f>
        <v>10</v>
      </c>
      <c r="B17" t="str">
        <f>IF('AWP Estimate_Example'!B5="","",'AWP Estimate_Example'!B5)</f>
        <v>201.0003.0000</v>
      </c>
      <c r="C17" t="str">
        <f>IF('AWP Estimate_Example'!C5="","",'AWP Estimate_Example'!C5)</f>
        <v>Clearing and Grubbing</v>
      </c>
      <c r="D17" t="str">
        <f>IF('AWP Estimate_Example'!D5="","",'AWP Estimate_Example'!D5)</f>
        <v/>
      </c>
      <c r="E17" t="str">
        <f>IF('AWP Estimate_Example'!E5="","",'AWP Estimate_Example'!E5)</f>
        <v>ACRE</v>
      </c>
      <c r="F17" s="100">
        <f>IF('AWP Estimate_Example'!F5="","",'AWP Estimate_Example'!F5)</f>
        <v>17</v>
      </c>
      <c r="G17" s="99">
        <f>IF('AWP Estimate_Example'!G5="","",'AWP Estimate_Example'!G5)</f>
        <v>20000</v>
      </c>
      <c r="H17" s="99">
        <f>IF('AWP Estimate_Example'!H5="","",'AWP Estimate_Example'!H5)</f>
        <v>340000</v>
      </c>
      <c r="I17" s="41" t="s">
        <v>301</v>
      </c>
      <c r="J17" s="60" t="b">
        <v>0</v>
      </c>
      <c r="K17" s="60" t="b">
        <v>0</v>
      </c>
      <c r="L17" s="60" t="b">
        <v>0</v>
      </c>
      <c r="M17" s="60" t="b">
        <v>0</v>
      </c>
      <c r="N17" s="60" t="b">
        <v>0</v>
      </c>
      <c r="O17" s="60" t="b">
        <v>0</v>
      </c>
      <c r="P17" s="60" t="b">
        <v>0</v>
      </c>
      <c r="Q17" s="60" t="b">
        <v>0</v>
      </c>
      <c r="S17" s="43"/>
      <c r="T17" s="43"/>
      <c r="U17" s="43"/>
      <c r="V17"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7" s="1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C17"/>
      <c r="AD17"/>
      <c r="AE17" t="s">
        <v>302</v>
      </c>
    </row>
    <row r="18" spans="1:32" ht="18.75" customHeight="1" x14ac:dyDescent="0.25">
      <c r="A18" t="str">
        <f>IF('AWP Estimate_Example'!A6="","",'AWP Estimate_Example'!A6)</f>
        <v>20</v>
      </c>
      <c r="B18" t="str">
        <f>IF('AWP Estimate_Example'!B6="","",'AWP Estimate_Example'!B6)</f>
        <v>202.0001.0000</v>
      </c>
      <c r="C18" t="str">
        <f>IF('AWP Estimate_Example'!C6="","",'AWP Estimate_Example'!C6)</f>
        <v>Removal of Structures and Obstructions</v>
      </c>
      <c r="D18" t="str">
        <f>IF('AWP Estimate_Example'!D6="","",'AWP Estimate_Example'!D6)</f>
        <v/>
      </c>
      <c r="E18" t="str">
        <f>IF('AWP Estimate_Example'!E6="","",'AWP Estimate_Example'!E6)</f>
        <v>LS</v>
      </c>
      <c r="F18" s="100" t="str">
        <f>IF('AWP Estimate_Example'!F6="","",'AWP Estimate_Example'!F6)</f>
        <v>All Required</v>
      </c>
      <c r="G18" s="99">
        <f>IF('AWP Estimate_Example'!G6="","",'AWP Estimate_Example'!G6)</f>
        <v>150000</v>
      </c>
      <c r="H18" s="99">
        <f>IF('AWP Estimate_Example'!H6="","",'AWP Estimate_Example'!H6)</f>
        <v>150000</v>
      </c>
      <c r="I18" s="41" t="str">
        <f>IF(Sheet15[[#This Row],[Item Number]]="", "", _xlfn.XLOOKUP(Sheet15[[#This Row],[Item Number]], 'Item Lookup Table'!A:A, 'Item Lookup Table'!D:D, " "))</f>
        <v>No</v>
      </c>
      <c r="J18" s="60" t="b">
        <v>0</v>
      </c>
      <c r="K18" s="60" t="b">
        <v>0</v>
      </c>
      <c r="L18" s="60" t="b">
        <v>0</v>
      </c>
      <c r="M18" s="60" t="b">
        <v>0</v>
      </c>
      <c r="N18" s="60" t="b">
        <v>0</v>
      </c>
      <c r="O18" s="60" t="b">
        <v>0</v>
      </c>
      <c r="P18" s="60" t="b">
        <v>0</v>
      </c>
      <c r="Q18" s="60" t="b">
        <v>0</v>
      </c>
      <c r="S18" s="43"/>
      <c r="T18" s="43"/>
      <c r="U18" s="43"/>
      <c r="V18"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8"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C18"/>
      <c r="AD18"/>
      <c r="AE18" t="s">
        <v>301</v>
      </c>
    </row>
    <row r="19" spans="1:32" ht="18.75" customHeight="1" x14ac:dyDescent="0.25">
      <c r="A19" t="str">
        <f>IF('AWP Estimate_Example'!A7="","",'AWP Estimate_Example'!A7)</f>
        <v>30</v>
      </c>
      <c r="B19" t="str">
        <f>IF('AWP Estimate_Example'!B7="","",'AWP Estimate_Example'!B7)</f>
        <v>202.0002.0000</v>
      </c>
      <c r="C19" t="str">
        <f>IF('AWP Estimate_Example'!C7="","",'AWP Estimate_Example'!C7)</f>
        <v>Removal of Pavement</v>
      </c>
      <c r="D19" t="str">
        <f>IF('AWP Estimate_Example'!D7="","",'AWP Estimate_Example'!D7)</f>
        <v/>
      </c>
      <c r="E19" t="str">
        <f>IF('AWP Estimate_Example'!E7="","",'AWP Estimate_Example'!E7)</f>
        <v>SY</v>
      </c>
      <c r="F19" s="100">
        <f>IF('AWP Estimate_Example'!F7="","",'AWP Estimate_Example'!F7)</f>
        <v>91000</v>
      </c>
      <c r="G19" s="99">
        <f>IF('AWP Estimate_Example'!G7="","",'AWP Estimate_Example'!G7)</f>
        <v>5</v>
      </c>
      <c r="H19" s="99">
        <f>IF('AWP Estimate_Example'!H7="","",'AWP Estimate_Example'!H7)</f>
        <v>455000</v>
      </c>
      <c r="I19" s="41" t="str">
        <f>IF(Sheet15[[#This Row],[Item Number]]="", "", _xlfn.XLOOKUP(Sheet15[[#This Row],[Item Number]], 'Item Lookup Table'!A:A, 'Item Lookup Table'!D:D, " "))</f>
        <v>No</v>
      </c>
      <c r="J19" s="60" t="b">
        <v>0</v>
      </c>
      <c r="K19" s="60" t="b">
        <v>0</v>
      </c>
      <c r="L19" s="60" t="b">
        <v>0</v>
      </c>
      <c r="M19" s="60" t="b">
        <v>0</v>
      </c>
      <c r="N19" s="60" t="b">
        <v>0</v>
      </c>
      <c r="O19" s="60" t="b">
        <v>0</v>
      </c>
      <c r="P19" s="60" t="b">
        <v>0</v>
      </c>
      <c r="Q19" s="60" t="b">
        <v>0</v>
      </c>
      <c r="S19" s="43"/>
      <c r="T19" s="43"/>
      <c r="U19" s="43"/>
      <c r="V19"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9"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C19"/>
      <c r="AD19"/>
      <c r="AE19"/>
    </row>
    <row r="20" spans="1:32" ht="18.75" customHeight="1" x14ac:dyDescent="0.25">
      <c r="A20" t="str">
        <f>IF('AWP Estimate_Example'!A8="","",'AWP Estimate_Example'!A8)</f>
        <v>40</v>
      </c>
      <c r="B20" t="str">
        <f>IF('AWP Estimate_Example'!B8="","",'AWP Estimate_Example'!B8)</f>
        <v>202.0003.0000</v>
      </c>
      <c r="C20" t="str">
        <f>IF('AWP Estimate_Example'!C8="","",'AWP Estimate_Example'!C8)</f>
        <v>Removal of Sidewalk</v>
      </c>
      <c r="D20" t="str">
        <f>IF('AWP Estimate_Example'!D8="","",'AWP Estimate_Example'!D8)</f>
        <v/>
      </c>
      <c r="E20" t="str">
        <f>IF('AWP Estimate_Example'!E8="","",'AWP Estimate_Example'!E8)</f>
        <v>SY</v>
      </c>
      <c r="F20" s="100">
        <f>IF('AWP Estimate_Example'!F8="","",'AWP Estimate_Example'!F8)</f>
        <v>2000</v>
      </c>
      <c r="G20" s="99">
        <f>IF('AWP Estimate_Example'!G8="","",'AWP Estimate_Example'!G8)</f>
        <v>30</v>
      </c>
      <c r="H20" s="99">
        <f>IF('AWP Estimate_Example'!H8="","",'AWP Estimate_Example'!H8)</f>
        <v>60000</v>
      </c>
      <c r="I20" s="41" t="str">
        <f>IF(Sheet15[[#This Row],[Item Number]]="", "", _xlfn.XLOOKUP(Sheet15[[#This Row],[Item Number]], 'Item Lookup Table'!A:A, 'Item Lookup Table'!D:D, " "))</f>
        <v>No</v>
      </c>
      <c r="J20" s="60" t="b">
        <v>0</v>
      </c>
      <c r="K20" s="60" t="b">
        <v>0</v>
      </c>
      <c r="L20" s="60" t="b">
        <v>0</v>
      </c>
      <c r="M20" s="60" t="b">
        <v>0</v>
      </c>
      <c r="N20" s="60" t="b">
        <v>0</v>
      </c>
      <c r="O20" s="60" t="b">
        <v>0</v>
      </c>
      <c r="P20" s="60" t="b">
        <v>0</v>
      </c>
      <c r="Q20" s="60" t="b">
        <v>0</v>
      </c>
      <c r="S20" s="43"/>
      <c r="T20" s="43"/>
      <c r="U20" s="43"/>
      <c r="V20"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2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2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2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20"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C20"/>
      <c r="AD20"/>
      <c r="AE20"/>
    </row>
    <row r="21" spans="1:32" ht="18.75" customHeight="1" x14ac:dyDescent="0.25">
      <c r="A21" t="str">
        <f>IF('AWP Estimate_Example'!A9="","",'AWP Estimate_Example'!A9)</f>
        <v>50</v>
      </c>
      <c r="B21" t="str">
        <f>IF('AWP Estimate_Example'!B9="","",'AWP Estimate_Example'!B9)</f>
        <v>202.0004.0000</v>
      </c>
      <c r="C21" t="str">
        <f>IF('AWP Estimate_Example'!C9="","",'AWP Estimate_Example'!C9)</f>
        <v>Removal of Culvert Pipe</v>
      </c>
      <c r="D21" t="str">
        <f>IF('AWP Estimate_Example'!D9="","",'AWP Estimate_Example'!D9)</f>
        <v/>
      </c>
      <c r="E21" t="str">
        <f>IF('AWP Estimate_Example'!E9="","",'AWP Estimate_Example'!E9)</f>
        <v>LF</v>
      </c>
      <c r="F21" s="100">
        <f>IF('AWP Estimate_Example'!F9="","",'AWP Estimate_Example'!F9)</f>
        <v>5300</v>
      </c>
      <c r="G21" s="99">
        <f>IF('AWP Estimate_Example'!G9="","",'AWP Estimate_Example'!G9)</f>
        <v>25</v>
      </c>
      <c r="H21" s="99">
        <f>IF('AWP Estimate_Example'!H9="","",'AWP Estimate_Example'!H9)</f>
        <v>132500</v>
      </c>
      <c r="I21" s="41" t="str">
        <f>IF(Sheet15[[#This Row],[Item Number]]="", "", _xlfn.XLOOKUP(Sheet15[[#This Row],[Item Number]], 'Item Lookup Table'!A:A, 'Item Lookup Table'!D:D, " "))</f>
        <v>No</v>
      </c>
      <c r="J21" s="60" t="b">
        <v>0</v>
      </c>
      <c r="K21" s="60" t="b">
        <v>0</v>
      </c>
      <c r="L21" s="60" t="b">
        <v>0</v>
      </c>
      <c r="M21" s="60" t="b">
        <v>0</v>
      </c>
      <c r="N21" s="60" t="b">
        <v>0</v>
      </c>
      <c r="O21" s="60" t="b">
        <v>0</v>
      </c>
      <c r="P21" s="60" t="b">
        <v>0</v>
      </c>
      <c r="Q21" s="60" t="b">
        <v>0</v>
      </c>
      <c r="S21" s="43"/>
      <c r="T21" s="43"/>
      <c r="U21" s="43"/>
      <c r="V21"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2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2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2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21"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C21"/>
      <c r="AD21"/>
      <c r="AE21"/>
    </row>
    <row r="22" spans="1:32" ht="18.75" customHeight="1" x14ac:dyDescent="0.25">
      <c r="A22" t="str">
        <f>IF('AWP Estimate_Example'!A10="","",'AWP Estimate_Example'!A10)</f>
        <v>60</v>
      </c>
      <c r="B22" t="str">
        <f>IF('AWP Estimate_Example'!B10="","",'AWP Estimate_Example'!B10)</f>
        <v>202.0006.0000</v>
      </c>
      <c r="C22" t="str">
        <f>IF('AWP Estimate_Example'!C10="","",'AWP Estimate_Example'!C10)</f>
        <v>Removal of Manhole</v>
      </c>
      <c r="D22" t="str">
        <f>IF('AWP Estimate_Example'!D10="","",'AWP Estimate_Example'!D10)</f>
        <v/>
      </c>
      <c r="E22" t="str">
        <f>IF('AWP Estimate_Example'!E10="","",'AWP Estimate_Example'!E10)</f>
        <v>EACH</v>
      </c>
      <c r="F22" s="100">
        <f>IF('AWP Estimate_Example'!F10="","",'AWP Estimate_Example'!F10)</f>
        <v>23</v>
      </c>
      <c r="G22" s="99">
        <f>IF('AWP Estimate_Example'!G10="","",'AWP Estimate_Example'!G10)</f>
        <v>2200</v>
      </c>
      <c r="H22" s="99">
        <f>IF('AWP Estimate_Example'!H10="","",'AWP Estimate_Example'!H10)</f>
        <v>50600</v>
      </c>
      <c r="I22" s="41" t="str">
        <f>IF(Sheet15[[#This Row],[Item Number]]="", "", _xlfn.XLOOKUP(Sheet15[[#This Row],[Item Number]], 'Item Lookup Table'!A:A, 'Item Lookup Table'!D:D, " "))</f>
        <v>No</v>
      </c>
      <c r="J22" s="60" t="b">
        <v>0</v>
      </c>
      <c r="K22" s="60" t="b">
        <v>0</v>
      </c>
      <c r="L22" s="60" t="b">
        <v>0</v>
      </c>
      <c r="M22" s="60" t="b">
        <v>0</v>
      </c>
      <c r="N22" s="60" t="b">
        <v>0</v>
      </c>
      <c r="O22" s="60" t="b">
        <v>0</v>
      </c>
      <c r="P22" s="60" t="b">
        <v>0</v>
      </c>
      <c r="Q22" s="60" t="b">
        <v>0</v>
      </c>
      <c r="S22" s="43"/>
      <c r="T22" s="43"/>
      <c r="U22" s="43"/>
      <c r="V22"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2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2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2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22"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E22" t="s">
        <v>394</v>
      </c>
      <c r="AF22" t="s">
        <v>395</v>
      </c>
    </row>
    <row r="23" spans="1:32" ht="18.75" customHeight="1" x14ac:dyDescent="0.25">
      <c r="A23" t="str">
        <f>IF('AWP Estimate_Example'!A11="","",'AWP Estimate_Example'!A11)</f>
        <v>70</v>
      </c>
      <c r="B23" t="str">
        <f>IF('AWP Estimate_Example'!B11="","",'AWP Estimate_Example'!B11)</f>
        <v>202.0008.0000</v>
      </c>
      <c r="C23" t="str">
        <f>IF('AWP Estimate_Example'!C11="","",'AWP Estimate_Example'!C11)</f>
        <v>Removal of Inlet</v>
      </c>
      <c r="D23" t="str">
        <f>IF('AWP Estimate_Example'!D11="","",'AWP Estimate_Example'!D11)</f>
        <v/>
      </c>
      <c r="E23" t="str">
        <f>IF('AWP Estimate_Example'!E11="","",'AWP Estimate_Example'!E11)</f>
        <v>EACH</v>
      </c>
      <c r="F23" s="100">
        <f>IF('AWP Estimate_Example'!F11="","",'AWP Estimate_Example'!F11)</f>
        <v>18</v>
      </c>
      <c r="G23" s="99">
        <f>IF('AWP Estimate_Example'!G11="","",'AWP Estimate_Example'!G11)</f>
        <v>1500</v>
      </c>
      <c r="H23" s="99">
        <f>IF('AWP Estimate_Example'!H11="","",'AWP Estimate_Example'!H11)</f>
        <v>27000</v>
      </c>
      <c r="I23" s="41" t="str">
        <f>IF(Sheet15[[#This Row],[Item Number]]="", "", _xlfn.XLOOKUP(Sheet15[[#This Row],[Item Number]], 'Item Lookup Table'!A:A, 'Item Lookup Table'!D:D, " "))</f>
        <v>No</v>
      </c>
      <c r="J23" s="60" t="b">
        <v>0</v>
      </c>
      <c r="K23" s="60" t="b">
        <v>0</v>
      </c>
      <c r="L23" s="60" t="b">
        <v>0</v>
      </c>
      <c r="M23" s="60" t="b">
        <v>0</v>
      </c>
      <c r="N23" s="60" t="b">
        <v>0</v>
      </c>
      <c r="O23" s="60" t="b">
        <v>0</v>
      </c>
      <c r="P23" s="60" t="b">
        <v>0</v>
      </c>
      <c r="Q23" s="60" t="b">
        <v>0</v>
      </c>
      <c r="S23" s="43"/>
      <c r="T23" s="43"/>
      <c r="U23" s="43"/>
      <c r="V23"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2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2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2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23"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24" spans="1:32" ht="18.75" customHeight="1" x14ac:dyDescent="0.25">
      <c r="A24" t="str">
        <f>IF('AWP Estimate_Example'!A12="","",'AWP Estimate_Example'!A12)</f>
        <v>80</v>
      </c>
      <c r="B24" t="str">
        <f>IF('AWP Estimate_Example'!B12="","",'AWP Estimate_Example'!B12)</f>
        <v>202.0009.0000</v>
      </c>
      <c r="C24" t="str">
        <f>IF('AWP Estimate_Example'!C12="","",'AWP Estimate_Example'!C12)</f>
        <v>Removal of Curb and Gutter</v>
      </c>
      <c r="D24" t="str">
        <f>IF('AWP Estimate_Example'!D12="","",'AWP Estimate_Example'!D12)</f>
        <v/>
      </c>
      <c r="E24" t="str">
        <f>IF('AWP Estimate_Example'!E12="","",'AWP Estimate_Example'!E12)</f>
        <v>LF</v>
      </c>
      <c r="F24" s="100">
        <f>IF('AWP Estimate_Example'!F12="","",'AWP Estimate_Example'!F12)</f>
        <v>8850</v>
      </c>
      <c r="G24" s="99">
        <f>IF('AWP Estimate_Example'!G12="","",'AWP Estimate_Example'!G12)</f>
        <v>20</v>
      </c>
      <c r="H24" s="99">
        <f>IF('AWP Estimate_Example'!H12="","",'AWP Estimate_Example'!H12)</f>
        <v>177000</v>
      </c>
      <c r="I24" s="41" t="str">
        <f>IF(Sheet15[[#This Row],[Item Number]]="", "", _xlfn.XLOOKUP(Sheet15[[#This Row],[Item Number]], 'Item Lookup Table'!A:A, 'Item Lookup Table'!D:D, " "))</f>
        <v>No</v>
      </c>
      <c r="J24" s="60" t="b">
        <v>0</v>
      </c>
      <c r="K24" s="60" t="b">
        <v>0</v>
      </c>
      <c r="L24" s="60" t="b">
        <v>0</v>
      </c>
      <c r="M24" s="60" t="b">
        <v>0</v>
      </c>
      <c r="N24" s="60" t="b">
        <v>0</v>
      </c>
      <c r="O24" s="60" t="b">
        <v>0</v>
      </c>
      <c r="P24" s="60" t="b">
        <v>0</v>
      </c>
      <c r="Q24" s="60" t="b">
        <v>0</v>
      </c>
      <c r="S24" s="43"/>
      <c r="T24" s="43"/>
      <c r="U24" s="43"/>
      <c r="V24"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2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2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2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24"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24" s="61"/>
    </row>
    <row r="25" spans="1:32" ht="18.75" customHeight="1" x14ac:dyDescent="0.25">
      <c r="A25" t="str">
        <f>IF('AWP Estimate_Example'!A13="","",'AWP Estimate_Example'!A13)</f>
        <v>90</v>
      </c>
      <c r="B25" t="str">
        <f>IF('AWP Estimate_Example'!B13="","",'AWP Estimate_Example'!B13)</f>
        <v>202.0010.0000</v>
      </c>
      <c r="C25" t="str">
        <f>IF('AWP Estimate_Example'!C13="","",'AWP Estimate_Example'!C13)</f>
        <v>Single Mail Box Installation</v>
      </c>
      <c r="D25" t="str">
        <f>IF('AWP Estimate_Example'!D13="","",'AWP Estimate_Example'!D13)</f>
        <v/>
      </c>
      <c r="E25" t="str">
        <f>IF('AWP Estimate_Example'!E13="","",'AWP Estimate_Example'!E13)</f>
        <v>EACH</v>
      </c>
      <c r="F25" s="100">
        <f>IF('AWP Estimate_Example'!F13="","",'AWP Estimate_Example'!F13)</f>
        <v>1</v>
      </c>
      <c r="G25" s="99">
        <f>IF('AWP Estimate_Example'!G13="","",'AWP Estimate_Example'!G13)</f>
        <v>1000</v>
      </c>
      <c r="H25" s="99">
        <f>IF('AWP Estimate_Example'!H13="","",'AWP Estimate_Example'!H13)</f>
        <v>1000</v>
      </c>
      <c r="I25" s="41" t="str">
        <f>IF(Sheet15[[#This Row],[Item Number]]="", "", _xlfn.XLOOKUP(Sheet15[[#This Row],[Item Number]], 'Item Lookup Table'!A:A, 'Item Lookup Table'!D:D, " "))</f>
        <v>Yes</v>
      </c>
      <c r="J25" s="60" t="b">
        <v>0</v>
      </c>
      <c r="K25" s="60" t="b">
        <v>1</v>
      </c>
      <c r="L25" s="60" t="b">
        <v>1</v>
      </c>
      <c r="M25" s="60" t="b">
        <v>0</v>
      </c>
      <c r="N25" s="60" t="b">
        <v>0</v>
      </c>
      <c r="O25" s="60" t="b">
        <v>0</v>
      </c>
      <c r="P25" s="60" t="b">
        <v>0</v>
      </c>
      <c r="Q25" s="60" t="b">
        <v>0</v>
      </c>
      <c r="R25" s="43">
        <v>0.2</v>
      </c>
      <c r="S25" s="43"/>
      <c r="T25" s="43"/>
      <c r="U25" s="43"/>
      <c r="V2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200</v>
      </c>
      <c r="W2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2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2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2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200</v>
      </c>
    </row>
    <row r="26" spans="1:32" ht="18.75" customHeight="1" x14ac:dyDescent="0.25">
      <c r="A26" t="str">
        <f>IF('AWP Estimate_Example'!A14="","",'AWP Estimate_Example'!A14)</f>
        <v>100</v>
      </c>
      <c r="B26" t="str">
        <f>IF('AWP Estimate_Example'!B14="","",'AWP Estimate_Example'!B14)</f>
        <v>202.0011.0000</v>
      </c>
      <c r="C26" t="str">
        <f>IF('AWP Estimate_Example'!C14="","",'AWP Estimate_Example'!C14)</f>
        <v>Multiple Mail Box Installation</v>
      </c>
      <c r="D26" t="str">
        <f>IF('AWP Estimate_Example'!D14="","",'AWP Estimate_Example'!D14)</f>
        <v/>
      </c>
      <c r="E26" t="str">
        <f>IF('AWP Estimate_Example'!E14="","",'AWP Estimate_Example'!E14)</f>
        <v>EACH</v>
      </c>
      <c r="F26" s="100">
        <f>IF('AWP Estimate_Example'!F14="","",'AWP Estimate_Example'!F14)</f>
        <v>1</v>
      </c>
      <c r="G26" s="99">
        <f>IF('AWP Estimate_Example'!G14="","",'AWP Estimate_Example'!G14)</f>
        <v>1600</v>
      </c>
      <c r="H26" s="99">
        <f>IF('AWP Estimate_Example'!H14="","",'AWP Estimate_Example'!H14)</f>
        <v>1600</v>
      </c>
      <c r="I26" s="41" t="str">
        <f>IF(Sheet15[[#This Row],[Item Number]]="", "", _xlfn.XLOOKUP(Sheet15[[#This Row],[Item Number]], 'Item Lookup Table'!A:A, 'Item Lookup Table'!D:D, " "))</f>
        <v>Yes</v>
      </c>
      <c r="J26" s="60" t="b">
        <v>0</v>
      </c>
      <c r="K26" s="60" t="b">
        <v>1</v>
      </c>
      <c r="L26" s="60" t="b">
        <v>1</v>
      </c>
      <c r="M26" s="60" t="b">
        <v>0</v>
      </c>
      <c r="N26" s="60" t="b">
        <v>1</v>
      </c>
      <c r="O26" s="60" t="b">
        <v>0</v>
      </c>
      <c r="P26" s="60" t="b">
        <v>0</v>
      </c>
      <c r="Q26" s="60" t="b">
        <v>0</v>
      </c>
      <c r="R26" s="43">
        <v>0.2</v>
      </c>
      <c r="S26" s="43">
        <v>0.1</v>
      </c>
      <c r="T26" s="43"/>
      <c r="U26" s="43"/>
      <c r="V26"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480</v>
      </c>
      <c r="W2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2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2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26"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480</v>
      </c>
    </row>
    <row r="27" spans="1:32" ht="18.75" customHeight="1" x14ac:dyDescent="0.25">
      <c r="A27" t="str">
        <f>IF('AWP Estimate_Example'!A15="","",'AWP Estimate_Example'!A15)</f>
        <v>110</v>
      </c>
      <c r="B27" t="str">
        <f>IF('AWP Estimate_Example'!B15="","",'AWP Estimate_Example'!B15)</f>
        <v>202.2022.0000</v>
      </c>
      <c r="C27" t="str">
        <f>IF('AWP Estimate_Example'!C15="","",'AWP Estimate_Example'!C15)</f>
        <v>Removal of Fence</v>
      </c>
      <c r="D27" t="str">
        <f>IF('AWP Estimate_Example'!D15="","",'AWP Estimate_Example'!D15)</f>
        <v/>
      </c>
      <c r="E27" t="str">
        <f>IF('AWP Estimate_Example'!E15="","",'AWP Estimate_Example'!E15)</f>
        <v>LF</v>
      </c>
      <c r="F27" s="100">
        <f>IF('AWP Estimate_Example'!F15="","",'AWP Estimate_Example'!F15)</f>
        <v>167</v>
      </c>
      <c r="G27" s="99">
        <f>IF('AWP Estimate_Example'!G15="","",'AWP Estimate_Example'!G15)</f>
        <v>10</v>
      </c>
      <c r="H27" s="99">
        <f>IF('AWP Estimate_Example'!H15="","",'AWP Estimate_Example'!H15)</f>
        <v>1670</v>
      </c>
      <c r="I27" s="41" t="str">
        <f>IF(Sheet15[[#This Row],[Item Number]]="", "", _xlfn.XLOOKUP(Sheet15[[#This Row],[Item Number]], 'Item Lookup Table'!A:A, 'Item Lookup Table'!D:D, " "))</f>
        <v>No</v>
      </c>
      <c r="J27" s="60" t="b">
        <v>0</v>
      </c>
      <c r="K27" s="60" t="b">
        <v>0</v>
      </c>
      <c r="L27" s="60" t="b">
        <v>0</v>
      </c>
      <c r="M27" s="60" t="b">
        <v>0</v>
      </c>
      <c r="N27" s="60" t="b">
        <v>0</v>
      </c>
      <c r="O27" s="60" t="b">
        <v>0</v>
      </c>
      <c r="P27" s="60" t="b">
        <v>0</v>
      </c>
      <c r="Q27" s="60" t="b">
        <v>0</v>
      </c>
      <c r="S27" s="43"/>
      <c r="T27" s="43"/>
      <c r="U27" s="43"/>
      <c r="V27"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2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2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2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27"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28" spans="1:32" ht="18.75" customHeight="1" x14ac:dyDescent="0.25">
      <c r="A28" t="str">
        <f>IF('AWP Estimate_Example'!A16="","",'AWP Estimate_Example'!A16)</f>
        <v>120</v>
      </c>
      <c r="B28" t="str">
        <f>IF('AWP Estimate_Example'!B16="","",'AWP Estimate_Example'!B16)</f>
        <v>202.2023.0000</v>
      </c>
      <c r="C28" t="str">
        <f>IF('AWP Estimate_Example'!C16="","",'AWP Estimate_Example'!C16)</f>
        <v>Pavement Planing</v>
      </c>
      <c r="D28" t="str">
        <f>IF('AWP Estimate_Example'!D16="","",'AWP Estimate_Example'!D16)</f>
        <v/>
      </c>
      <c r="E28" t="str">
        <f>IF('AWP Estimate_Example'!E16="","",'AWP Estimate_Example'!E16)</f>
        <v>SY</v>
      </c>
      <c r="F28" s="100">
        <f>IF('AWP Estimate_Example'!F16="","",'AWP Estimate_Example'!F16)</f>
        <v>3400</v>
      </c>
      <c r="G28" s="99">
        <f>IF('AWP Estimate_Example'!G16="","",'AWP Estimate_Example'!G16)</f>
        <v>10</v>
      </c>
      <c r="H28" s="99">
        <f>IF('AWP Estimate_Example'!H16="","",'AWP Estimate_Example'!H16)</f>
        <v>34000</v>
      </c>
      <c r="I28" s="41" t="str">
        <f>IF(Sheet15[[#This Row],[Item Number]]="", "", _xlfn.XLOOKUP(Sheet15[[#This Row],[Item Number]], 'Item Lookup Table'!A:A, 'Item Lookup Table'!D:D, " "))</f>
        <v>No</v>
      </c>
      <c r="J28" s="60" t="b">
        <v>0</v>
      </c>
      <c r="K28" s="60" t="b">
        <v>0</v>
      </c>
      <c r="L28" s="60" t="b">
        <v>0</v>
      </c>
      <c r="M28" s="60" t="b">
        <v>0</v>
      </c>
      <c r="N28" s="60" t="b">
        <v>0</v>
      </c>
      <c r="O28" s="60" t="b">
        <v>0</v>
      </c>
      <c r="P28" s="60" t="b">
        <v>0</v>
      </c>
      <c r="Q28" s="60" t="b">
        <v>0</v>
      </c>
      <c r="S28" s="43"/>
      <c r="T28" s="43"/>
      <c r="U28" s="43"/>
      <c r="V28"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2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2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2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28"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29" spans="1:32" ht="18.75" customHeight="1" x14ac:dyDescent="0.25">
      <c r="A29" t="str">
        <f>IF('AWP Estimate_Example'!A17="","",'AWP Estimate_Example'!A17)</f>
        <v>130</v>
      </c>
      <c r="B29" t="str">
        <f>IF('AWP Estimate_Example'!B17="","",'AWP Estimate_Example'!B17)</f>
        <v>202.2032.0000</v>
      </c>
      <c r="C29" t="str">
        <f>IF('AWP Estimate_Example'!C17="","",'AWP Estimate_Example'!C17)</f>
        <v>Removal of Monument and Case</v>
      </c>
      <c r="D29" t="str">
        <f>IF('AWP Estimate_Example'!D17="","",'AWP Estimate_Example'!D17)</f>
        <v/>
      </c>
      <c r="E29" t="str">
        <f>IF('AWP Estimate_Example'!E17="","",'AWP Estimate_Example'!E17)</f>
        <v>EACH</v>
      </c>
      <c r="F29" s="100">
        <f>IF('AWP Estimate_Example'!F17="","",'AWP Estimate_Example'!F17)</f>
        <v>9</v>
      </c>
      <c r="G29" s="99">
        <f>IF('AWP Estimate_Example'!G17="","",'AWP Estimate_Example'!G17)</f>
        <v>700</v>
      </c>
      <c r="H29" s="99">
        <f>IF('AWP Estimate_Example'!H17="","",'AWP Estimate_Example'!H17)</f>
        <v>6300</v>
      </c>
      <c r="I29" s="41" t="str">
        <f>IF(Sheet15[[#This Row],[Item Number]]="", "", _xlfn.XLOOKUP(Sheet15[[#This Row],[Item Number]], 'Item Lookup Table'!A:A, 'Item Lookup Table'!D:D, " "))</f>
        <v>No</v>
      </c>
      <c r="J29" s="60" t="b">
        <v>0</v>
      </c>
      <c r="K29" s="60" t="b">
        <v>0</v>
      </c>
      <c r="L29" s="60" t="b">
        <v>0</v>
      </c>
      <c r="M29" s="60" t="b">
        <v>0</v>
      </c>
      <c r="N29" s="60" t="b">
        <v>0</v>
      </c>
      <c r="O29" s="60" t="b">
        <v>0</v>
      </c>
      <c r="P29" s="60" t="b">
        <v>0</v>
      </c>
      <c r="Q29" s="60" t="b">
        <v>0</v>
      </c>
      <c r="S29" s="43"/>
      <c r="T29" s="43"/>
      <c r="U29" s="43"/>
      <c r="V29"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2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2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2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29"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30" spans="1:32" ht="18.75" customHeight="1" x14ac:dyDescent="0.25">
      <c r="A30" t="str">
        <f>IF('AWP Estimate_Example'!A18="","",'AWP Estimate_Example'!A18)</f>
        <v>140</v>
      </c>
      <c r="B30" t="str">
        <f>IF('AWP Estimate_Example'!B18="","",'AWP Estimate_Example'!B18)</f>
        <v>203.0003.0000</v>
      </c>
      <c r="C30" t="str">
        <f>IF('AWP Estimate_Example'!C18="","",'AWP Estimate_Example'!C18)</f>
        <v>Unclassified Excavation</v>
      </c>
      <c r="D30" t="str">
        <f>IF('AWP Estimate_Example'!D18="","",'AWP Estimate_Example'!D18)</f>
        <v/>
      </c>
      <c r="E30" t="str">
        <f>IF('AWP Estimate_Example'!E18="","",'AWP Estimate_Example'!E18)</f>
        <v>CY</v>
      </c>
      <c r="F30" s="100">
        <f>IF('AWP Estimate_Example'!F18="","",'AWP Estimate_Example'!F18)</f>
        <v>132400</v>
      </c>
      <c r="G30" s="99">
        <f>IF('AWP Estimate_Example'!G18="","",'AWP Estimate_Example'!G18)</f>
        <v>20</v>
      </c>
      <c r="H30" s="99">
        <f>IF('AWP Estimate_Example'!H18="","",'AWP Estimate_Example'!H18)</f>
        <v>2648000</v>
      </c>
      <c r="I30" s="41" t="str">
        <f>IF(Sheet15[[#This Row],[Item Number]]="", "", _xlfn.XLOOKUP(Sheet15[[#This Row],[Item Number]], 'Item Lookup Table'!A:A, 'Item Lookup Table'!D:D, " "))</f>
        <v>No</v>
      </c>
      <c r="J30" s="60" t="b">
        <v>0</v>
      </c>
      <c r="K30" s="60" t="b">
        <v>0</v>
      </c>
      <c r="L30" s="60" t="b">
        <v>0</v>
      </c>
      <c r="M30" s="60" t="b">
        <v>0</v>
      </c>
      <c r="N30" s="60" t="b">
        <v>0</v>
      </c>
      <c r="O30" s="60" t="b">
        <v>0</v>
      </c>
      <c r="P30" s="60" t="b">
        <v>0</v>
      </c>
      <c r="Q30" s="60" t="b">
        <v>0</v>
      </c>
      <c r="S30" s="43"/>
      <c r="T30" s="43"/>
      <c r="U30" s="43"/>
      <c r="V30"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3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3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3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30"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31" spans="1:32" ht="18.75" customHeight="1" x14ac:dyDescent="0.25">
      <c r="A31" t="str">
        <f>IF('AWP Estimate_Example'!A19="","",'AWP Estimate_Example'!A19)</f>
        <v>150</v>
      </c>
      <c r="B31" t="str">
        <f>IF('AWP Estimate_Example'!B19="","",'AWP Estimate_Example'!B19)</f>
        <v>203.0006.000A</v>
      </c>
      <c r="C31" t="str">
        <f>IF('AWP Estimate_Example'!C19="","",'AWP Estimate_Example'!C19)</f>
        <v>Borrow, Type A</v>
      </c>
      <c r="D31" t="str">
        <f>IF('AWP Estimate_Example'!D19="","",'AWP Estimate_Example'!D19)</f>
        <v/>
      </c>
      <c r="E31" t="str">
        <f>IF('AWP Estimate_Example'!E19="","",'AWP Estimate_Example'!E19)</f>
        <v>TON</v>
      </c>
      <c r="F31" s="100">
        <f>IF('AWP Estimate_Example'!F19="","",'AWP Estimate_Example'!F19)</f>
        <v>220000</v>
      </c>
      <c r="G31" s="99">
        <f>IF('AWP Estimate_Example'!G19="","",'AWP Estimate_Example'!G19)</f>
        <v>25</v>
      </c>
      <c r="H31" s="99">
        <f>IF('AWP Estimate_Example'!H19="","",'AWP Estimate_Example'!H19)</f>
        <v>5500000</v>
      </c>
      <c r="I31" s="41" t="str">
        <f>IF(Sheet15[[#This Row],[Item Number]]="", "", _xlfn.XLOOKUP(Sheet15[[#This Row],[Item Number]], 'Item Lookup Table'!A:A, 'Item Lookup Table'!D:D, " "))</f>
        <v>Yes</v>
      </c>
      <c r="J31" s="60" t="b">
        <v>0</v>
      </c>
      <c r="K31" s="60" t="b">
        <v>0</v>
      </c>
      <c r="L31" s="60" t="b">
        <v>0</v>
      </c>
      <c r="M31" s="60" t="b">
        <v>0</v>
      </c>
      <c r="N31" s="60" t="b">
        <v>0</v>
      </c>
      <c r="O31" s="60" t="b">
        <v>0</v>
      </c>
      <c r="P31" s="60" t="b">
        <v>1</v>
      </c>
      <c r="Q31" s="60" t="b">
        <v>0</v>
      </c>
      <c r="S31" s="43"/>
      <c r="T31" s="43"/>
      <c r="U31" s="43"/>
      <c r="V31"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3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3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3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31"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31" s="61"/>
    </row>
    <row r="32" spans="1:32" ht="18.75" customHeight="1" x14ac:dyDescent="0.25">
      <c r="A32" t="str">
        <f>IF('AWP Estimate_Example'!A20="","",'AWP Estimate_Example'!A20)</f>
        <v>160</v>
      </c>
      <c r="B32" t="str">
        <f>IF('AWP Estimate_Example'!B20="","",'AWP Estimate_Example'!B20)</f>
        <v>203.0009.0000</v>
      </c>
      <c r="C32" t="str">
        <f>IF('AWP Estimate_Example'!C20="","",'AWP Estimate_Example'!C20)</f>
        <v>Obliteration of Roadway</v>
      </c>
      <c r="D32" t="str">
        <f>IF('AWP Estimate_Example'!D20="","",'AWP Estimate_Example'!D20)</f>
        <v/>
      </c>
      <c r="E32" t="str">
        <f>IF('AWP Estimate_Example'!E20="","",'AWP Estimate_Example'!E20)</f>
        <v>SY</v>
      </c>
      <c r="F32" s="100">
        <f>IF('AWP Estimate_Example'!F20="","",'AWP Estimate_Example'!F20)</f>
        <v>1300</v>
      </c>
      <c r="G32" s="99">
        <f>IF('AWP Estimate_Example'!G20="","",'AWP Estimate_Example'!G20)</f>
        <v>10</v>
      </c>
      <c r="H32" s="99">
        <f>IF('AWP Estimate_Example'!H20="","",'AWP Estimate_Example'!H20)</f>
        <v>13000</v>
      </c>
      <c r="I32" s="41" t="str">
        <f>IF(Sheet15[[#This Row],[Item Number]]="", "", _xlfn.XLOOKUP(Sheet15[[#This Row],[Item Number]], 'Item Lookup Table'!A:A, 'Item Lookup Table'!D:D, " "))</f>
        <v>No</v>
      </c>
      <c r="J32" s="60" t="b">
        <v>0</v>
      </c>
      <c r="K32" s="60" t="b">
        <v>0</v>
      </c>
      <c r="L32" s="60" t="b">
        <v>0</v>
      </c>
      <c r="M32" s="60" t="b">
        <v>0</v>
      </c>
      <c r="N32" s="60" t="b">
        <v>0</v>
      </c>
      <c r="O32" s="60" t="b">
        <v>0</v>
      </c>
      <c r="P32" s="60" t="b">
        <v>0</v>
      </c>
      <c r="Q32" s="60" t="b">
        <v>0</v>
      </c>
      <c r="S32" s="43"/>
      <c r="T32" s="43"/>
      <c r="U32" s="43"/>
      <c r="V32"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3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3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3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32"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33" spans="1:27" ht="18.75" customHeight="1" x14ac:dyDescent="0.25">
      <c r="A33" t="str">
        <f>IF('AWP Estimate_Example'!A21="","",'AWP Estimate_Example'!A21)</f>
        <v>170</v>
      </c>
      <c r="B33" t="str">
        <f>IF('AWP Estimate_Example'!B21="","",'AWP Estimate_Example'!B21)</f>
        <v>301.0001.00D1</v>
      </c>
      <c r="C33" t="str">
        <f>IF('AWP Estimate_Example'!C21="","",'AWP Estimate_Example'!C21)</f>
        <v>Aggregate Base Course, Grading D-1</v>
      </c>
      <c r="D33" t="str">
        <f>IF('AWP Estimate_Example'!D21="","",'AWP Estimate_Example'!D21)</f>
        <v/>
      </c>
      <c r="E33" t="str">
        <f>IF('AWP Estimate_Example'!E21="","",'AWP Estimate_Example'!E21)</f>
        <v>TON</v>
      </c>
      <c r="F33" s="100">
        <f>IF('AWP Estimate_Example'!F21="","",'AWP Estimate_Example'!F21)</f>
        <v>15600</v>
      </c>
      <c r="G33" s="99">
        <f>IF('AWP Estimate_Example'!G21="","",'AWP Estimate_Example'!G21)</f>
        <v>50</v>
      </c>
      <c r="H33" s="99">
        <f>IF('AWP Estimate_Example'!H21="","",'AWP Estimate_Example'!H21)</f>
        <v>780000</v>
      </c>
      <c r="I33" s="41" t="str">
        <f>IF(Sheet15[[#This Row],[Item Number]]="", "", _xlfn.XLOOKUP(Sheet15[[#This Row],[Item Number]], 'Item Lookup Table'!A:A, 'Item Lookup Table'!D:D, " "))</f>
        <v>Yes</v>
      </c>
      <c r="J33" s="60" t="b">
        <v>0</v>
      </c>
      <c r="K33" s="60" t="b">
        <v>0</v>
      </c>
      <c r="L33" s="60" t="b">
        <v>0</v>
      </c>
      <c r="M33" s="60" t="b">
        <v>0</v>
      </c>
      <c r="N33" s="60" t="b">
        <v>0</v>
      </c>
      <c r="O33" s="60" t="b">
        <v>0</v>
      </c>
      <c r="P33" s="60" t="b">
        <v>1</v>
      </c>
      <c r="Q33" s="60" t="b">
        <v>0</v>
      </c>
      <c r="S33" s="43"/>
      <c r="T33" s="43"/>
      <c r="U33" s="43"/>
      <c r="V33"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3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3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3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33"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33" s="61"/>
    </row>
    <row r="34" spans="1:27" ht="18.75" customHeight="1" x14ac:dyDescent="0.25">
      <c r="A34" t="str">
        <f>IF('AWP Estimate_Example'!A22="","",'AWP Estimate_Example'!A22)</f>
        <v>180</v>
      </c>
      <c r="B34" t="str">
        <f>IF('AWP Estimate_Example'!B22="","",'AWP Estimate_Example'!B22)</f>
        <v>301.0003.00E1</v>
      </c>
      <c r="C34" t="str">
        <f>IF('AWP Estimate_Example'!C22="","",'AWP Estimate_Example'!C22)</f>
        <v>Aggregate Surface Course, Grading E-1</v>
      </c>
      <c r="D34" t="str">
        <f>IF('AWP Estimate_Example'!D22="","",'AWP Estimate_Example'!D22)</f>
        <v/>
      </c>
      <c r="E34" t="str">
        <f>IF('AWP Estimate_Example'!E22="","",'AWP Estimate_Example'!E22)</f>
        <v>TON</v>
      </c>
      <c r="F34" s="100">
        <f>IF('AWP Estimate_Example'!F22="","",'AWP Estimate_Example'!F22)</f>
        <v>2200</v>
      </c>
      <c r="G34" s="99">
        <f>IF('AWP Estimate_Example'!G22="","",'AWP Estimate_Example'!G22)</f>
        <v>55</v>
      </c>
      <c r="H34" s="99">
        <f>IF('AWP Estimate_Example'!H22="","",'AWP Estimate_Example'!H22)</f>
        <v>121000</v>
      </c>
      <c r="I34" s="41" t="str">
        <f>IF(Sheet15[[#This Row],[Item Number]]="", "", _xlfn.XLOOKUP(Sheet15[[#This Row],[Item Number]], 'Item Lookup Table'!A:A, 'Item Lookup Table'!D:D, " "))</f>
        <v>Yes</v>
      </c>
      <c r="J34" s="60" t="b">
        <v>0</v>
      </c>
      <c r="K34" s="60" t="b">
        <v>0</v>
      </c>
      <c r="L34" s="60" t="b">
        <v>0</v>
      </c>
      <c r="M34" s="60" t="b">
        <v>0</v>
      </c>
      <c r="N34" s="60" t="b">
        <v>0</v>
      </c>
      <c r="O34" s="60" t="b">
        <v>0</v>
      </c>
      <c r="P34" s="60" t="b">
        <v>1</v>
      </c>
      <c r="Q34" s="60" t="b">
        <v>0</v>
      </c>
      <c r="S34" s="43"/>
      <c r="T34" s="43"/>
      <c r="U34" s="43"/>
      <c r="V34"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3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3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3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34"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35" spans="1:27" ht="18.75" customHeight="1" x14ac:dyDescent="0.25">
      <c r="A35" t="str">
        <f>IF('AWP Estimate_Example'!A23="","",'AWP Estimate_Example'!A23)</f>
        <v>190</v>
      </c>
      <c r="B35" t="str">
        <f>IF('AWP Estimate_Example'!B23="","",'AWP Estimate_Example'!B23)</f>
        <v>306.0001.0000</v>
      </c>
      <c r="C35" t="str">
        <f>IF('AWP Estimate_Example'!C23="","",'AWP Estimate_Example'!C23)</f>
        <v>ATB</v>
      </c>
      <c r="D35" t="str">
        <f>IF('AWP Estimate_Example'!D23="","",'AWP Estimate_Example'!D23)</f>
        <v/>
      </c>
      <c r="E35" t="str">
        <f>IF('AWP Estimate_Example'!E23="","",'AWP Estimate_Example'!E23)</f>
        <v>TON</v>
      </c>
      <c r="F35" s="100">
        <f>IF('AWP Estimate_Example'!F23="","",'AWP Estimate_Example'!F23)</f>
        <v>10400</v>
      </c>
      <c r="G35" s="99">
        <f>IF('AWP Estimate_Example'!G23="","",'AWP Estimate_Example'!G23)</f>
        <v>125</v>
      </c>
      <c r="H35" s="99">
        <f>IF('AWP Estimate_Example'!H23="","",'AWP Estimate_Example'!H23)</f>
        <v>1300000</v>
      </c>
      <c r="I35" s="41" t="str">
        <f>IF(Sheet15[[#This Row],[Item Number]]="", "", _xlfn.XLOOKUP(Sheet15[[#This Row],[Item Number]], 'Item Lookup Table'!A:A, 'Item Lookup Table'!D:D, " "))</f>
        <v>Yes</v>
      </c>
      <c r="J35" s="60" t="b">
        <v>0</v>
      </c>
      <c r="K35" s="60" t="b">
        <v>0</v>
      </c>
      <c r="L35" s="60" t="b">
        <v>0</v>
      </c>
      <c r="M35" s="60" t="b">
        <v>0</v>
      </c>
      <c r="N35" s="60" t="b">
        <v>0</v>
      </c>
      <c r="O35" s="60" t="b">
        <v>0</v>
      </c>
      <c r="P35" s="60" t="b">
        <v>1</v>
      </c>
      <c r="Q35" s="60" t="b">
        <v>0</v>
      </c>
      <c r="S35" s="43"/>
      <c r="T35" s="43"/>
      <c r="U35" s="43"/>
      <c r="V35"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3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3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3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35"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36" spans="1:27" ht="18.75" customHeight="1" x14ac:dyDescent="0.25">
      <c r="A36" t="str">
        <f>IF('AWP Estimate_Example'!A24="","",'AWP Estimate_Example'!A24)</f>
        <v>200</v>
      </c>
      <c r="B36" t="str">
        <f>IF('AWP Estimate_Example'!B24="","",'AWP Estimate_Example'!B24)</f>
        <v>306.0002.6440</v>
      </c>
      <c r="C36" t="str">
        <f>IF('AWP Estimate_Example'!C24="","",'AWP Estimate_Example'!C24)</f>
        <v>Asphalt Binder, Grade PG 64-40</v>
      </c>
      <c r="D36" t="str">
        <f>IF('AWP Estimate_Example'!D24="","",'AWP Estimate_Example'!D24)</f>
        <v/>
      </c>
      <c r="E36" t="str">
        <f>IF('AWP Estimate_Example'!E24="","",'AWP Estimate_Example'!E24)</f>
        <v>TON</v>
      </c>
      <c r="F36" s="100">
        <f>IF('AWP Estimate_Example'!F24="","",'AWP Estimate_Example'!F24)</f>
        <v>550</v>
      </c>
      <c r="G36" s="99">
        <f>IF('AWP Estimate_Example'!G24="","",'AWP Estimate_Example'!G24)</f>
        <v>1000</v>
      </c>
      <c r="H36" s="99">
        <f>IF('AWP Estimate_Example'!H24="","",'AWP Estimate_Example'!H24)</f>
        <v>550000</v>
      </c>
      <c r="I36" s="41" t="str">
        <f>IF(Sheet15[[#This Row],[Item Number]]="", "", _xlfn.XLOOKUP(Sheet15[[#This Row],[Item Number]], 'Item Lookup Table'!A:A, 'Item Lookup Table'!D:D, " "))</f>
        <v>Yes</v>
      </c>
      <c r="J36" s="60" t="b">
        <v>0</v>
      </c>
      <c r="K36" s="60" t="b">
        <v>0</v>
      </c>
      <c r="L36" s="60" t="b">
        <v>0</v>
      </c>
      <c r="M36" s="60" t="b">
        <v>0</v>
      </c>
      <c r="N36" s="60" t="b">
        <v>0</v>
      </c>
      <c r="O36" s="60" t="b">
        <v>0</v>
      </c>
      <c r="P36" s="60" t="b">
        <v>1</v>
      </c>
      <c r="Q36" s="60" t="b">
        <v>0</v>
      </c>
      <c r="S36" s="43"/>
      <c r="T36" s="43"/>
      <c r="U36" s="43"/>
      <c r="V36"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3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3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3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36"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37" spans="1:27" ht="18.75" customHeight="1" x14ac:dyDescent="0.25">
      <c r="A37" t="str">
        <f>IF('AWP Estimate_Example'!A25="","",'AWP Estimate_Example'!A25)</f>
        <v>210</v>
      </c>
      <c r="B37" t="str">
        <f>IF('AWP Estimate_Example'!B25="","",'AWP Estimate_Example'!B25)</f>
        <v>306.2002.0000</v>
      </c>
      <c r="C37" t="str">
        <f>IF('AWP Estimate_Example'!C25="","",'AWP Estimate_Example'!C25)</f>
        <v>Asphalt Material Price Adjustment</v>
      </c>
      <c r="D37" t="str">
        <f>IF('AWP Estimate_Example'!D25="","",'AWP Estimate_Example'!D25)</f>
        <v/>
      </c>
      <c r="E37" t="str">
        <f>IF('AWP Estimate_Example'!E25="","",'AWP Estimate_Example'!E25)</f>
        <v>CS</v>
      </c>
      <c r="F37" s="100" t="str">
        <f>IF('AWP Estimate_Example'!F25="","",'AWP Estimate_Example'!F25)</f>
        <v>All Required</v>
      </c>
      <c r="G37" s="99">
        <f>IF('AWP Estimate_Example'!G25="","",'AWP Estimate_Example'!G25)</f>
        <v>0</v>
      </c>
      <c r="H37" s="99">
        <f>IF('AWP Estimate_Example'!H25="","",'AWP Estimate_Example'!H25)</f>
        <v>0</v>
      </c>
      <c r="I37" s="41" t="str">
        <f>IF(Sheet15[[#This Row],[Item Number]]="", "", _xlfn.XLOOKUP(Sheet15[[#This Row],[Item Number]], 'Item Lookup Table'!A:A, 'Item Lookup Table'!D:D, " "))</f>
        <v>Yes</v>
      </c>
      <c r="J37" s="60" t="b">
        <v>0</v>
      </c>
      <c r="K37" s="60" t="b">
        <v>0</v>
      </c>
      <c r="L37" s="60" t="b">
        <v>0</v>
      </c>
      <c r="M37" s="60" t="b">
        <v>0</v>
      </c>
      <c r="N37" s="60" t="b">
        <v>0</v>
      </c>
      <c r="O37" s="60" t="b">
        <v>0</v>
      </c>
      <c r="P37" s="60" t="b">
        <v>1</v>
      </c>
      <c r="Q37" s="60" t="b">
        <v>0</v>
      </c>
      <c r="S37" s="43"/>
      <c r="T37" s="43"/>
      <c r="U37" s="43"/>
      <c r="V37"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3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3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3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37"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37" s="61"/>
    </row>
    <row r="38" spans="1:27" ht="18.75" customHeight="1" x14ac:dyDescent="0.25">
      <c r="A38" t="str">
        <f>IF('AWP Estimate_Example'!A26="","",'AWP Estimate_Example'!A26)</f>
        <v>220</v>
      </c>
      <c r="B38" t="str">
        <f>IF('AWP Estimate_Example'!B26="","",'AWP Estimate_Example'!B26)</f>
        <v>401.0001.002A</v>
      </c>
      <c r="C38" t="str">
        <f>IF('AWP Estimate_Example'!C26="","",'AWP Estimate_Example'!C26)</f>
        <v>HMA, Type II; Class A</v>
      </c>
      <c r="D38" t="str">
        <f>IF('AWP Estimate_Example'!D26="","",'AWP Estimate_Example'!D26)</f>
        <v/>
      </c>
      <c r="E38" t="str">
        <f>IF('AWP Estimate_Example'!E26="","",'AWP Estimate_Example'!E26)</f>
        <v>TON</v>
      </c>
      <c r="F38" s="100">
        <f>IF('AWP Estimate_Example'!F26="","",'AWP Estimate_Example'!F26)</f>
        <v>4250</v>
      </c>
      <c r="G38" s="99">
        <f>IF('AWP Estimate_Example'!G26="","",'AWP Estimate_Example'!G26)</f>
        <v>135</v>
      </c>
      <c r="H38" s="99">
        <f>IF('AWP Estimate_Example'!H26="","",'AWP Estimate_Example'!H26)</f>
        <v>573750</v>
      </c>
      <c r="I38" s="41" t="str">
        <f>IF(Sheet15[[#This Row],[Item Number]]="", "", _xlfn.XLOOKUP(Sheet15[[#This Row],[Item Number]], 'Item Lookup Table'!A:A, 'Item Lookup Table'!D:D, " "))</f>
        <v>Yes</v>
      </c>
      <c r="J38" s="60" t="b">
        <v>0</v>
      </c>
      <c r="K38" s="60" t="b">
        <v>0</v>
      </c>
      <c r="L38" s="60" t="b">
        <v>0</v>
      </c>
      <c r="M38" s="60" t="b">
        <v>0</v>
      </c>
      <c r="N38" s="60" t="b">
        <v>0</v>
      </c>
      <c r="O38" s="60" t="b">
        <v>0</v>
      </c>
      <c r="P38" s="60" t="b">
        <v>1</v>
      </c>
      <c r="Q38" s="60" t="b">
        <v>0</v>
      </c>
      <c r="S38" s="43"/>
      <c r="T38" s="43"/>
      <c r="U38" s="43"/>
      <c r="V38"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3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3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3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38"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38" s="61"/>
    </row>
    <row r="39" spans="1:27" ht="18.75" customHeight="1" x14ac:dyDescent="0.25">
      <c r="A39" t="str">
        <f>IF('AWP Estimate_Example'!A27="","",'AWP Estimate_Example'!A27)</f>
        <v>230</v>
      </c>
      <c r="B39" t="str">
        <f>IF('AWP Estimate_Example'!B27="","",'AWP Estimate_Example'!B27)</f>
        <v>401.0004.6440</v>
      </c>
      <c r="C39" t="str">
        <f>IF('AWP Estimate_Example'!C27="","",'AWP Estimate_Example'!C27)</f>
        <v>Asphalt Binder, Grade PG 64-40</v>
      </c>
      <c r="D39" t="str">
        <f>IF('AWP Estimate_Example'!D27="","",'AWP Estimate_Example'!D27)</f>
        <v/>
      </c>
      <c r="E39" t="str">
        <f>IF('AWP Estimate_Example'!E27="","",'AWP Estimate_Example'!E27)</f>
        <v>TON</v>
      </c>
      <c r="F39" s="100">
        <f>IF('AWP Estimate_Example'!F27="","",'AWP Estimate_Example'!F27)</f>
        <v>225</v>
      </c>
      <c r="G39" s="99">
        <f>IF('AWP Estimate_Example'!G27="","",'AWP Estimate_Example'!G27)</f>
        <v>1000</v>
      </c>
      <c r="H39" s="99">
        <f>IF('AWP Estimate_Example'!H27="","",'AWP Estimate_Example'!H27)</f>
        <v>225000</v>
      </c>
      <c r="I39" s="41" t="str">
        <f>IF(Sheet15[[#This Row],[Item Number]]="", "", _xlfn.XLOOKUP(Sheet15[[#This Row],[Item Number]], 'Item Lookup Table'!A:A, 'Item Lookup Table'!D:D, " "))</f>
        <v>Yes</v>
      </c>
      <c r="J39" s="60" t="b">
        <v>0</v>
      </c>
      <c r="K39" s="60" t="b">
        <v>0</v>
      </c>
      <c r="L39" s="60" t="b">
        <v>0</v>
      </c>
      <c r="M39" s="60" t="b">
        <v>0</v>
      </c>
      <c r="N39" s="60" t="b">
        <v>0</v>
      </c>
      <c r="O39" s="60" t="b">
        <v>0</v>
      </c>
      <c r="P39" s="60" t="b">
        <v>1</v>
      </c>
      <c r="Q39" s="60" t="b">
        <v>0</v>
      </c>
      <c r="S39" s="43"/>
      <c r="T39" s="43"/>
      <c r="U39" s="43"/>
      <c r="V39"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3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3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3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39"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39" s="61"/>
    </row>
    <row r="40" spans="1:27" ht="18.75" customHeight="1" x14ac:dyDescent="0.25">
      <c r="A40" t="str">
        <f>IF('AWP Estimate_Example'!A28="","",'AWP Estimate_Example'!A28)</f>
        <v>240</v>
      </c>
      <c r="B40" t="str">
        <f>IF('AWP Estimate_Example'!B28="","",'AWP Estimate_Example'!B28)</f>
        <v>401.0005.002B</v>
      </c>
      <c r="C40" t="str">
        <f>IF('AWP Estimate_Example'!C28="","",'AWP Estimate_Example'!C28)</f>
        <v>HMA, Temporary, Type II; Class B</v>
      </c>
      <c r="D40" t="str">
        <f>IF('AWP Estimate_Example'!D28="","",'AWP Estimate_Example'!D28)</f>
        <v/>
      </c>
      <c r="E40" t="str">
        <f>IF('AWP Estimate_Example'!E28="","",'AWP Estimate_Example'!E28)</f>
        <v>TON</v>
      </c>
      <c r="F40" s="100">
        <f>IF('AWP Estimate_Example'!F28="","",'AWP Estimate_Example'!F28)</f>
        <v>1000</v>
      </c>
      <c r="G40" s="99">
        <f>IF('AWP Estimate_Example'!G28="","",'AWP Estimate_Example'!G28)</f>
        <v>165</v>
      </c>
      <c r="H40" s="99">
        <f>IF('AWP Estimate_Example'!H28="","",'AWP Estimate_Example'!H28)</f>
        <v>165000</v>
      </c>
      <c r="I40" s="41" t="str">
        <f>IF(Sheet15[[#This Row],[Item Number]]="", "", _xlfn.XLOOKUP(Sheet15[[#This Row],[Item Number]], 'Item Lookup Table'!A:A, 'Item Lookup Table'!D:D, " "))</f>
        <v>No</v>
      </c>
      <c r="J40" s="60" t="b">
        <v>0</v>
      </c>
      <c r="K40" s="60" t="b">
        <v>0</v>
      </c>
      <c r="L40" s="60" t="b">
        <v>0</v>
      </c>
      <c r="M40" s="60" t="b">
        <v>0</v>
      </c>
      <c r="N40" s="60" t="b">
        <v>0</v>
      </c>
      <c r="O40" s="60" t="b">
        <v>0</v>
      </c>
      <c r="P40" s="60" t="b">
        <v>0</v>
      </c>
      <c r="Q40" s="60" t="b">
        <v>0</v>
      </c>
      <c r="S40" s="43"/>
      <c r="T40" s="43"/>
      <c r="U40" s="43"/>
      <c r="V40"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4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4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4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40"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40" s="61"/>
    </row>
    <row r="41" spans="1:27" ht="18.75" customHeight="1" x14ac:dyDescent="0.25">
      <c r="A41" t="str">
        <f>IF('AWP Estimate_Example'!A29="","",'AWP Estimate_Example'!A29)</f>
        <v>250</v>
      </c>
      <c r="B41" t="str">
        <f>IF('AWP Estimate_Example'!B29="","",'AWP Estimate_Example'!B29)</f>
        <v>401.0008.002A</v>
      </c>
      <c r="C41" t="str">
        <f>IF('AWP Estimate_Example'!C29="","",'AWP Estimate_Example'!C29)</f>
        <v>HMA Price Adjustment, Type II; Class A</v>
      </c>
      <c r="D41" t="str">
        <f>IF('AWP Estimate_Example'!D29="","",'AWP Estimate_Example'!D29)</f>
        <v/>
      </c>
      <c r="E41" t="str">
        <f>IF('AWP Estimate_Example'!E29="","",'AWP Estimate_Example'!E29)</f>
        <v>CS</v>
      </c>
      <c r="F41" s="100" t="str">
        <f>IF('AWP Estimate_Example'!F29="","",'AWP Estimate_Example'!F29)</f>
        <v>All Required</v>
      </c>
      <c r="G41" s="99">
        <f>IF('AWP Estimate_Example'!G29="","",'AWP Estimate_Example'!G29)</f>
        <v>20000</v>
      </c>
      <c r="H41" s="99">
        <f>IF('AWP Estimate_Example'!H29="","",'AWP Estimate_Example'!H29)</f>
        <v>20000</v>
      </c>
      <c r="I41" s="41" t="str">
        <f>IF(Sheet15[[#This Row],[Item Number]]="", "", _xlfn.XLOOKUP(Sheet15[[#This Row],[Item Number]], 'Item Lookup Table'!A:A, 'Item Lookup Table'!D:D, " "))</f>
        <v>No</v>
      </c>
      <c r="J41" s="60" t="b">
        <v>0</v>
      </c>
      <c r="K41" s="60" t="b">
        <v>0</v>
      </c>
      <c r="L41" s="60" t="b">
        <v>0</v>
      </c>
      <c r="M41" s="60" t="b">
        <v>0</v>
      </c>
      <c r="N41" s="60" t="b">
        <v>0</v>
      </c>
      <c r="O41" s="60" t="b">
        <v>0</v>
      </c>
      <c r="P41" s="60" t="b">
        <v>0</v>
      </c>
      <c r="Q41" s="60" t="b">
        <v>0</v>
      </c>
      <c r="S41" s="43"/>
      <c r="T41" s="43"/>
      <c r="U41" s="43"/>
      <c r="V41"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4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4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4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41"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41" s="61"/>
    </row>
    <row r="42" spans="1:27" ht="18.75" customHeight="1" x14ac:dyDescent="0.25">
      <c r="A42" t="str">
        <f>IF('AWP Estimate_Example'!A30="","",'AWP Estimate_Example'!A30)</f>
        <v>260</v>
      </c>
      <c r="B42" t="str">
        <f>IF('AWP Estimate_Example'!B30="","",'AWP Estimate_Example'!B30)</f>
        <v>401.0009.0000</v>
      </c>
      <c r="C42" t="str">
        <f>IF('AWP Estimate_Example'!C30="","",'AWP Estimate_Example'!C30)</f>
        <v>Longitudinal Joint Density Price Adjustment</v>
      </c>
      <c r="D42" t="str">
        <f>IF('AWP Estimate_Example'!D30="","",'AWP Estimate_Example'!D30)</f>
        <v/>
      </c>
      <c r="E42" t="str">
        <f>IF('AWP Estimate_Example'!E30="","",'AWP Estimate_Example'!E30)</f>
        <v>CS</v>
      </c>
      <c r="F42" s="100" t="str">
        <f>IF('AWP Estimate_Example'!F30="","",'AWP Estimate_Example'!F30)</f>
        <v>All Required</v>
      </c>
      <c r="G42" s="99">
        <f>IF('AWP Estimate_Example'!G30="","",'AWP Estimate_Example'!G30)</f>
        <v>2500</v>
      </c>
      <c r="H42" s="99">
        <f>IF('AWP Estimate_Example'!H30="","",'AWP Estimate_Example'!H30)</f>
        <v>2500</v>
      </c>
      <c r="I42" s="41" t="str">
        <f>IF(Sheet15[[#This Row],[Item Number]]="", "", _xlfn.XLOOKUP(Sheet15[[#This Row],[Item Number]], 'Item Lookup Table'!A:A, 'Item Lookup Table'!D:D, " "))</f>
        <v>No</v>
      </c>
      <c r="J42" s="60" t="b">
        <v>0</v>
      </c>
      <c r="K42" s="60" t="b">
        <v>0</v>
      </c>
      <c r="L42" s="60" t="b">
        <v>0</v>
      </c>
      <c r="M42" s="60" t="b">
        <v>0</v>
      </c>
      <c r="N42" s="60" t="b">
        <v>0</v>
      </c>
      <c r="O42" s="60" t="b">
        <v>0</v>
      </c>
      <c r="P42" s="60" t="b">
        <v>0</v>
      </c>
      <c r="Q42" s="60" t="b">
        <v>0</v>
      </c>
      <c r="S42" s="43"/>
      <c r="T42" s="43"/>
      <c r="U42" s="43"/>
      <c r="V42"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4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4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4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42"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42" s="61"/>
    </row>
    <row r="43" spans="1:27" ht="18.75" customHeight="1" x14ac:dyDescent="0.25">
      <c r="A43" t="str">
        <f>IF('AWP Estimate_Example'!A31="","",'AWP Estimate_Example'!A31)</f>
        <v>270</v>
      </c>
      <c r="B43" t="str">
        <f>IF('AWP Estimate_Example'!B31="","",'AWP Estimate_Example'!B31)</f>
        <v>401.0010.0001</v>
      </c>
      <c r="C43" t="str">
        <f>IF('AWP Estimate_Example'!C31="","",'AWP Estimate_Example'!C31)</f>
        <v>Pavement Smoothness Price Adjustment, Method 1</v>
      </c>
      <c r="D43" t="str">
        <f>IF('AWP Estimate_Example'!D31="","",'AWP Estimate_Example'!D31)</f>
        <v/>
      </c>
      <c r="E43" t="str">
        <f>IF('AWP Estimate_Example'!E31="","",'AWP Estimate_Example'!E31)</f>
        <v>CS</v>
      </c>
      <c r="F43" s="100" t="str">
        <f>IF('AWP Estimate_Example'!F31="","",'AWP Estimate_Example'!F31)</f>
        <v>All Required</v>
      </c>
      <c r="G43" s="99">
        <f>IF('AWP Estimate_Example'!G31="","",'AWP Estimate_Example'!G31)</f>
        <v>18000</v>
      </c>
      <c r="H43" s="99">
        <f>IF('AWP Estimate_Example'!H31="","",'AWP Estimate_Example'!H31)</f>
        <v>18000</v>
      </c>
      <c r="I43" s="41" t="str">
        <f>IF(Sheet15[[#This Row],[Item Number]]="", "", _xlfn.XLOOKUP(Sheet15[[#This Row],[Item Number]], 'Item Lookup Table'!A:A, 'Item Lookup Table'!D:D, " "))</f>
        <v>No</v>
      </c>
      <c r="J43" s="60" t="b">
        <v>0</v>
      </c>
      <c r="K43" s="60" t="b">
        <v>0</v>
      </c>
      <c r="L43" s="60" t="b">
        <v>0</v>
      </c>
      <c r="M43" s="60" t="b">
        <v>0</v>
      </c>
      <c r="N43" s="60" t="b">
        <v>0</v>
      </c>
      <c r="O43" s="60" t="b">
        <v>0</v>
      </c>
      <c r="P43" s="60" t="b">
        <v>0</v>
      </c>
      <c r="Q43" s="60" t="b">
        <v>0</v>
      </c>
      <c r="S43" s="43"/>
      <c r="T43" s="43"/>
      <c r="U43" s="43"/>
      <c r="V43"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4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4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4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43"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43" s="61"/>
    </row>
    <row r="44" spans="1:27" ht="18.75" customHeight="1" x14ac:dyDescent="0.25">
      <c r="A44" t="str">
        <f>IF('AWP Estimate_Example'!A32="","",'AWP Estimate_Example'!A32)</f>
        <v>280</v>
      </c>
      <c r="B44" t="str">
        <f>IF('AWP Estimate_Example'!B32="","",'AWP Estimate_Example'!B32)</f>
        <v>401.2021.0000</v>
      </c>
      <c r="C44" t="str">
        <f>IF('AWP Estimate_Example'!C32="","",'AWP Estimate_Example'!C32)</f>
        <v>Asphalt Binder Price Adjustment</v>
      </c>
      <c r="D44" t="str">
        <f>IF('AWP Estimate_Example'!D32="","",'AWP Estimate_Example'!D32)</f>
        <v/>
      </c>
      <c r="E44" t="str">
        <f>IF('AWP Estimate_Example'!E32="","",'AWP Estimate_Example'!E32)</f>
        <v>CS</v>
      </c>
      <c r="F44" s="100" t="str">
        <f>IF('AWP Estimate_Example'!F32="","",'AWP Estimate_Example'!F32)</f>
        <v>All Required</v>
      </c>
      <c r="G44" s="99">
        <f>IF('AWP Estimate_Example'!G32="","",'AWP Estimate_Example'!G32)</f>
        <v>1500</v>
      </c>
      <c r="H44" s="99">
        <f>IF('AWP Estimate_Example'!H32="","",'AWP Estimate_Example'!H32)</f>
        <v>1500</v>
      </c>
      <c r="I44" s="41" t="str">
        <f>IF(Sheet15[[#This Row],[Item Number]]="", "", _xlfn.XLOOKUP(Sheet15[[#This Row],[Item Number]], 'Item Lookup Table'!A:A, 'Item Lookup Table'!D:D, " "))</f>
        <v>No</v>
      </c>
      <c r="J44" s="60" t="b">
        <v>0</v>
      </c>
      <c r="K44" s="60" t="b">
        <v>0</v>
      </c>
      <c r="L44" s="60" t="b">
        <v>0</v>
      </c>
      <c r="M44" s="60" t="b">
        <v>0</v>
      </c>
      <c r="N44" s="60" t="b">
        <v>0</v>
      </c>
      <c r="O44" s="60" t="b">
        <v>0</v>
      </c>
      <c r="P44" s="60" t="b">
        <v>0</v>
      </c>
      <c r="Q44" s="60" t="b">
        <v>0</v>
      </c>
      <c r="S44" s="43"/>
      <c r="T44" s="43"/>
      <c r="U44" s="43"/>
      <c r="V44"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4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4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4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44"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44" s="61"/>
    </row>
    <row r="45" spans="1:27" ht="18.75" customHeight="1" x14ac:dyDescent="0.25">
      <c r="A45" t="str">
        <f>IF('AWP Estimate_Example'!A33="","",'AWP Estimate_Example'!A33)</f>
        <v>290</v>
      </c>
      <c r="B45" t="str">
        <f>IF('AWP Estimate_Example'!B33="","",'AWP Estimate_Example'!B33)</f>
        <v>402.0001.STE1</v>
      </c>
      <c r="C45" t="str">
        <f>IF('AWP Estimate_Example'!C33="","",'AWP Estimate_Example'!C33)</f>
        <v>STE-1 Asphalt for Tack Coat</v>
      </c>
      <c r="D45" t="str">
        <f>IF('AWP Estimate_Example'!D33="","",'AWP Estimate_Example'!D33)</f>
        <v/>
      </c>
      <c r="E45" t="str">
        <f>IF('AWP Estimate_Example'!E33="","",'AWP Estimate_Example'!E33)</f>
        <v>TON</v>
      </c>
      <c r="F45" s="100">
        <f>IF('AWP Estimate_Example'!F33="","",'AWP Estimate_Example'!F33)</f>
        <v>40</v>
      </c>
      <c r="G45" s="99">
        <f>IF('AWP Estimate_Example'!G33="","",'AWP Estimate_Example'!G33)</f>
        <v>1100</v>
      </c>
      <c r="H45" s="99">
        <f>IF('AWP Estimate_Example'!H33="","",'AWP Estimate_Example'!H33)</f>
        <v>44000</v>
      </c>
      <c r="I45" s="41" t="str">
        <f>IF(Sheet15[[#This Row],[Item Number]]="", "", _xlfn.XLOOKUP(Sheet15[[#This Row],[Item Number]], 'Item Lookup Table'!A:A, 'Item Lookup Table'!D:D, " "))</f>
        <v>Yes</v>
      </c>
      <c r="J45" s="60" t="b">
        <v>0</v>
      </c>
      <c r="K45" s="60" t="b">
        <v>0</v>
      </c>
      <c r="L45" s="60" t="b">
        <v>0</v>
      </c>
      <c r="M45" s="60" t="b">
        <v>0</v>
      </c>
      <c r="N45" s="60" t="b">
        <v>0</v>
      </c>
      <c r="O45" s="60" t="b">
        <v>0</v>
      </c>
      <c r="P45" s="60" t="b">
        <v>1</v>
      </c>
      <c r="Q45" s="60" t="b">
        <v>0</v>
      </c>
      <c r="S45" s="43"/>
      <c r="T45" s="43"/>
      <c r="U45" s="43"/>
      <c r="V45"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4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4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4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45"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45" s="61"/>
    </row>
    <row r="46" spans="1:27" ht="18.75" customHeight="1" x14ac:dyDescent="0.25">
      <c r="A46" t="str">
        <f>IF('AWP Estimate_Example'!A34="","",'AWP Estimate_Example'!A34)</f>
        <v>300</v>
      </c>
      <c r="B46" t="str">
        <f>IF('AWP Estimate_Example'!B34="","",'AWP Estimate_Example'!B34)</f>
        <v>408.2001.00VH</v>
      </c>
      <c r="C46" t="str">
        <f>IF('AWP Estimate_Example'!C34="","",'AWP Estimate_Example'!C34)</f>
        <v>HMA, Type VH</v>
      </c>
      <c r="D46" t="str">
        <f>IF('AWP Estimate_Example'!D34="","",'AWP Estimate_Example'!D34)</f>
        <v/>
      </c>
      <c r="E46" t="str">
        <f>IF('AWP Estimate_Example'!E34="","",'AWP Estimate_Example'!E34)</f>
        <v>TON</v>
      </c>
      <c r="F46" s="100">
        <f>IF('AWP Estimate_Example'!F34="","",'AWP Estimate_Example'!F34)</f>
        <v>8500</v>
      </c>
      <c r="G46" s="99">
        <f>IF('AWP Estimate_Example'!G34="","",'AWP Estimate_Example'!G34)</f>
        <v>145</v>
      </c>
      <c r="H46" s="99">
        <f>IF('AWP Estimate_Example'!H34="","",'AWP Estimate_Example'!H34)</f>
        <v>1232500</v>
      </c>
      <c r="I46" s="41" t="str">
        <f>IF(Sheet15[[#This Row],[Item Number]]="", "", _xlfn.XLOOKUP(Sheet15[[#This Row],[Item Number]], 'Item Lookup Table'!A:A, 'Item Lookup Table'!D:D, " "))</f>
        <v>Yes</v>
      </c>
      <c r="J46" s="60" t="b">
        <v>0</v>
      </c>
      <c r="K46" s="60" t="b">
        <v>0</v>
      </c>
      <c r="L46" s="60" t="b">
        <v>0</v>
      </c>
      <c r="M46" s="60" t="b">
        <v>0</v>
      </c>
      <c r="N46" s="60" t="b">
        <v>0</v>
      </c>
      <c r="O46" s="60" t="b">
        <v>0</v>
      </c>
      <c r="P46" s="60" t="b">
        <v>1</v>
      </c>
      <c r="Q46" s="60" t="b">
        <v>0</v>
      </c>
      <c r="S46" s="43"/>
      <c r="T46" s="43"/>
      <c r="U46" s="43"/>
      <c r="V46"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4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4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4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46"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46" s="61"/>
    </row>
    <row r="47" spans="1:27" ht="18.75" customHeight="1" x14ac:dyDescent="0.25">
      <c r="A47" t="str">
        <f>IF('AWP Estimate_Example'!A35="","",'AWP Estimate_Example'!A35)</f>
        <v>310</v>
      </c>
      <c r="B47" t="str">
        <f>IF('AWP Estimate_Example'!B35="","",'AWP Estimate_Example'!B35)</f>
        <v>408.2004.6440</v>
      </c>
      <c r="C47" t="str">
        <f>IF('AWP Estimate_Example'!C35="","",'AWP Estimate_Example'!C35)</f>
        <v>Asphalt Binder, Grade PG 64-40</v>
      </c>
      <c r="D47" t="str">
        <f>IF('AWP Estimate_Example'!D35="","",'AWP Estimate_Example'!D35)</f>
        <v/>
      </c>
      <c r="E47" t="str">
        <f>IF('AWP Estimate_Example'!E35="","",'AWP Estimate_Example'!E35)</f>
        <v>TON</v>
      </c>
      <c r="F47" s="100">
        <f>IF('AWP Estimate_Example'!F35="","",'AWP Estimate_Example'!F35)</f>
        <v>450</v>
      </c>
      <c r="G47" s="99">
        <f>IF('AWP Estimate_Example'!G35="","",'AWP Estimate_Example'!G35)</f>
        <v>1000</v>
      </c>
      <c r="H47" s="99">
        <f>IF('AWP Estimate_Example'!H35="","",'AWP Estimate_Example'!H35)</f>
        <v>450000</v>
      </c>
      <c r="I47" s="41" t="str">
        <f>IF(Sheet15[[#This Row],[Item Number]]="", "", _xlfn.XLOOKUP(Sheet15[[#This Row],[Item Number]], 'Item Lookup Table'!A:A, 'Item Lookup Table'!D:D, " "))</f>
        <v>Yes</v>
      </c>
      <c r="J47" s="60" t="b">
        <v>0</v>
      </c>
      <c r="K47" s="60" t="b">
        <v>0</v>
      </c>
      <c r="L47" s="60" t="b">
        <v>0</v>
      </c>
      <c r="M47" s="60" t="b">
        <v>0</v>
      </c>
      <c r="N47" s="60" t="b">
        <v>0</v>
      </c>
      <c r="O47" s="60" t="b">
        <v>0</v>
      </c>
      <c r="P47" s="60" t="b">
        <v>1</v>
      </c>
      <c r="Q47" s="60" t="b">
        <v>0</v>
      </c>
      <c r="S47" s="43"/>
      <c r="T47" s="43"/>
      <c r="U47" s="43"/>
      <c r="V47"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4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4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4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47"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47" s="61"/>
    </row>
    <row r="48" spans="1:27" ht="18.75" customHeight="1" x14ac:dyDescent="0.25">
      <c r="A48" t="str">
        <f>IF('AWP Estimate_Example'!A36="","",'AWP Estimate_Example'!A36)</f>
        <v>320</v>
      </c>
      <c r="B48" t="str">
        <f>IF('AWP Estimate_Example'!B36="","",'AWP Estimate_Example'!B36)</f>
        <v>408.2008.00VH</v>
      </c>
      <c r="C48" t="str">
        <f>IF('AWP Estimate_Example'!C36="","",'AWP Estimate_Example'!C36)</f>
        <v>HMA Price Adjustment, Type VH</v>
      </c>
      <c r="D48" t="str">
        <f>IF('AWP Estimate_Example'!D36="","",'AWP Estimate_Example'!D36)</f>
        <v/>
      </c>
      <c r="E48" t="str">
        <f>IF('AWP Estimate_Example'!E36="","",'AWP Estimate_Example'!E36)</f>
        <v>CS</v>
      </c>
      <c r="F48" s="100" t="str">
        <f>IF('AWP Estimate_Example'!F36="","",'AWP Estimate_Example'!F36)</f>
        <v>All Required</v>
      </c>
      <c r="G48" s="99">
        <f>IF('AWP Estimate_Example'!G36="","",'AWP Estimate_Example'!G36)</f>
        <v>40500</v>
      </c>
      <c r="H48" s="99">
        <f>IF('AWP Estimate_Example'!H36="","",'AWP Estimate_Example'!H36)</f>
        <v>40500</v>
      </c>
      <c r="I48" s="41" t="str">
        <f>IF(Sheet15[[#This Row],[Item Number]]="", "", _xlfn.XLOOKUP(Sheet15[[#This Row],[Item Number]], 'Item Lookup Table'!A:A, 'Item Lookup Table'!D:D, " "))</f>
        <v>No</v>
      </c>
      <c r="J48" s="60" t="b">
        <v>0</v>
      </c>
      <c r="K48" s="60" t="b">
        <v>0</v>
      </c>
      <c r="L48" s="60" t="b">
        <v>0</v>
      </c>
      <c r="M48" s="60" t="b">
        <v>0</v>
      </c>
      <c r="N48" s="60" t="b">
        <v>0</v>
      </c>
      <c r="O48" s="60" t="b">
        <v>0</v>
      </c>
      <c r="P48" s="60" t="b">
        <v>0</v>
      </c>
      <c r="Q48" s="60" t="b">
        <v>0</v>
      </c>
      <c r="S48" s="43"/>
      <c r="T48" s="43"/>
      <c r="U48" s="43"/>
      <c r="V48"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4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4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4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48"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48" s="61"/>
    </row>
    <row r="49" spans="1:27" ht="18.75" customHeight="1" x14ac:dyDescent="0.25">
      <c r="A49" t="str">
        <f>IF('AWP Estimate_Example'!A37="","",'AWP Estimate_Example'!A37)</f>
        <v>330</v>
      </c>
      <c r="B49" t="str">
        <f>IF('AWP Estimate_Example'!B37="","",'AWP Estimate_Example'!B37)</f>
        <v>408.2009.0000</v>
      </c>
      <c r="C49" t="str">
        <f>IF('AWP Estimate_Example'!C37="","",'AWP Estimate_Example'!C37)</f>
        <v>Longitudinal Joint Density Price Adjustment</v>
      </c>
      <c r="D49" t="str">
        <f>IF('AWP Estimate_Example'!D37="","",'AWP Estimate_Example'!D37)</f>
        <v/>
      </c>
      <c r="E49" t="str">
        <f>IF('AWP Estimate_Example'!E37="","",'AWP Estimate_Example'!E37)</f>
        <v>CS</v>
      </c>
      <c r="F49" s="100" t="str">
        <f>IF('AWP Estimate_Example'!F37="","",'AWP Estimate_Example'!F37)</f>
        <v>All Required</v>
      </c>
      <c r="G49" s="99">
        <f>IF('AWP Estimate_Example'!G37="","",'AWP Estimate_Example'!G37)</f>
        <v>40000</v>
      </c>
      <c r="H49" s="99">
        <f>IF('AWP Estimate_Example'!H37="","",'AWP Estimate_Example'!H37)</f>
        <v>40000</v>
      </c>
      <c r="I49" s="41" t="str">
        <f>IF(Sheet15[[#This Row],[Item Number]]="", "", _xlfn.XLOOKUP(Sheet15[[#This Row],[Item Number]], 'Item Lookup Table'!A:A, 'Item Lookup Table'!D:D, " "))</f>
        <v>No</v>
      </c>
      <c r="J49" s="60" t="b">
        <v>0</v>
      </c>
      <c r="K49" s="60" t="b">
        <v>0</v>
      </c>
      <c r="L49" s="60" t="b">
        <v>0</v>
      </c>
      <c r="M49" s="60" t="b">
        <v>0</v>
      </c>
      <c r="N49" s="60" t="b">
        <v>0</v>
      </c>
      <c r="O49" s="60" t="b">
        <v>0</v>
      </c>
      <c r="P49" s="60" t="b">
        <v>0</v>
      </c>
      <c r="Q49" s="60" t="b">
        <v>0</v>
      </c>
      <c r="S49" s="43"/>
      <c r="T49" s="43"/>
      <c r="U49" s="43"/>
      <c r="V49"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4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4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4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49"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50" spans="1:27" ht="18.75" customHeight="1" x14ac:dyDescent="0.25">
      <c r="A50" t="str">
        <f>IF('AWP Estimate_Example'!A38="","",'AWP Estimate_Example'!A38)</f>
        <v>340</v>
      </c>
      <c r="B50" t="str">
        <f>IF('AWP Estimate_Example'!B38="","",'AWP Estimate_Example'!B38)</f>
        <v>408.2010.0001</v>
      </c>
      <c r="C50" t="str">
        <f>IF('AWP Estimate_Example'!C38="","",'AWP Estimate_Example'!C38)</f>
        <v>Pavement Smoothness Price Adjustment, Method 1</v>
      </c>
      <c r="D50" t="str">
        <f>IF('AWP Estimate_Example'!D38="","",'AWP Estimate_Example'!D38)</f>
        <v/>
      </c>
      <c r="E50" t="str">
        <f>IF('AWP Estimate_Example'!E38="","",'AWP Estimate_Example'!E38)</f>
        <v>CS</v>
      </c>
      <c r="F50" s="100" t="str">
        <f>IF('AWP Estimate_Example'!F38="","",'AWP Estimate_Example'!F38)</f>
        <v>All Required</v>
      </c>
      <c r="G50" s="99">
        <f>IF('AWP Estimate_Example'!G38="","",'AWP Estimate_Example'!G38)</f>
        <v>36500</v>
      </c>
      <c r="H50" s="99">
        <f>IF('AWP Estimate_Example'!H38="","",'AWP Estimate_Example'!H38)</f>
        <v>36500</v>
      </c>
      <c r="I50" s="41" t="str">
        <f>IF(Sheet15[[#This Row],[Item Number]]="", "", _xlfn.XLOOKUP(Sheet15[[#This Row],[Item Number]], 'Item Lookup Table'!A:A, 'Item Lookup Table'!D:D, " "))</f>
        <v>No</v>
      </c>
      <c r="J50" s="60" t="b">
        <v>0</v>
      </c>
      <c r="K50" s="60" t="b">
        <v>0</v>
      </c>
      <c r="L50" s="60" t="b">
        <v>0</v>
      </c>
      <c r="M50" s="60" t="b">
        <v>0</v>
      </c>
      <c r="N50" s="60" t="b">
        <v>0</v>
      </c>
      <c r="O50" s="60" t="b">
        <v>0</v>
      </c>
      <c r="P50" s="60" t="b">
        <v>0</v>
      </c>
      <c r="Q50" s="60" t="b">
        <v>0</v>
      </c>
      <c r="S50" s="43"/>
      <c r="T50" s="43"/>
      <c r="U50" s="43"/>
      <c r="V50"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5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5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5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50"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50" s="61"/>
    </row>
    <row r="51" spans="1:27" ht="18.75" customHeight="1" x14ac:dyDescent="0.25">
      <c r="A51" t="str">
        <f>IF('AWP Estimate_Example'!A39="","",'AWP Estimate_Example'!A39)</f>
        <v>350</v>
      </c>
      <c r="B51" t="str">
        <f>IF('AWP Estimate_Example'!B39="","",'AWP Estimate_Example'!B39)</f>
        <v>408.2021.0000</v>
      </c>
      <c r="C51" t="str">
        <f>IF('AWP Estimate_Example'!C39="","",'AWP Estimate_Example'!C39)</f>
        <v>Asphalt Binder Price Adjustment</v>
      </c>
      <c r="D51" t="str">
        <f>IF('AWP Estimate_Example'!D39="","",'AWP Estimate_Example'!D39)</f>
        <v/>
      </c>
      <c r="E51" t="str">
        <f>IF('AWP Estimate_Example'!E39="","",'AWP Estimate_Example'!E39)</f>
        <v>CS</v>
      </c>
      <c r="F51" s="100" t="str">
        <f>IF('AWP Estimate_Example'!F39="","",'AWP Estimate_Example'!F39)</f>
        <v>All Required</v>
      </c>
      <c r="G51" s="99">
        <f>IF('AWP Estimate_Example'!G39="","",'AWP Estimate_Example'!G39)</f>
        <v>0</v>
      </c>
      <c r="H51" s="99">
        <f>IF('AWP Estimate_Example'!H39="","",'AWP Estimate_Example'!H39)</f>
        <v>0</v>
      </c>
      <c r="I51" s="41" t="str">
        <f>IF(Sheet15[[#This Row],[Item Number]]="", "", _xlfn.XLOOKUP(Sheet15[[#This Row],[Item Number]], 'Item Lookup Table'!A:A, 'Item Lookup Table'!D:D, " "))</f>
        <v>No</v>
      </c>
      <c r="J51" s="60" t="b">
        <v>0</v>
      </c>
      <c r="K51" s="60" t="b">
        <v>0</v>
      </c>
      <c r="L51" s="60" t="b">
        <v>0</v>
      </c>
      <c r="M51" s="60" t="b">
        <v>0</v>
      </c>
      <c r="N51" s="60" t="b">
        <v>0</v>
      </c>
      <c r="O51" s="60" t="b">
        <v>0</v>
      </c>
      <c r="P51" s="60" t="b">
        <v>0</v>
      </c>
      <c r="Q51" s="60" t="b">
        <v>0</v>
      </c>
      <c r="S51" s="43"/>
      <c r="T51" s="43"/>
      <c r="U51" s="43"/>
      <c r="V51"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5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5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5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51"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c r="AA51" s="61"/>
    </row>
    <row r="52" spans="1:27" ht="18.75" customHeight="1" x14ac:dyDescent="0.25">
      <c r="A52" t="str">
        <f>IF('AWP Estimate_Example'!A40="","",'AWP Estimate_Example'!A40)</f>
        <v>360</v>
      </c>
      <c r="B52" t="str">
        <f>IF('AWP Estimate_Example'!B40="","",'AWP Estimate_Example'!B40)</f>
        <v>501.2006.0000</v>
      </c>
      <c r="C52" t="str">
        <f>IF('AWP Estimate_Example'!C40="","",'AWP Estimate_Example'!C40)</f>
        <v>Cast-in-Place Concrete Retaining Wall</v>
      </c>
      <c r="D52" t="str">
        <f>IF('AWP Estimate_Example'!D40="","",'AWP Estimate_Example'!D40)</f>
        <v/>
      </c>
      <c r="E52" t="str">
        <f>IF('AWP Estimate_Example'!E40="","",'AWP Estimate_Example'!E40)</f>
        <v>LF</v>
      </c>
      <c r="F52" s="100">
        <f>IF('AWP Estimate_Example'!F40="","",'AWP Estimate_Example'!F40)</f>
        <v>436</v>
      </c>
      <c r="G52" s="99">
        <f>IF('AWP Estimate_Example'!G40="","",'AWP Estimate_Example'!G40)</f>
        <v>1000</v>
      </c>
      <c r="H52" s="99">
        <f>IF('AWP Estimate_Example'!H40="","",'AWP Estimate_Example'!H40)</f>
        <v>436000</v>
      </c>
      <c r="I52" s="41" t="str">
        <f>IF(Sheet15[[#This Row],[Item Number]]="", "", _xlfn.XLOOKUP(Sheet15[[#This Row],[Item Number]], 'Item Lookup Table'!A:A, 'Item Lookup Table'!D:D, " "))</f>
        <v>Yes</v>
      </c>
      <c r="J52" s="60" t="b">
        <v>0</v>
      </c>
      <c r="K52" s="60" t="b">
        <v>1</v>
      </c>
      <c r="L52" s="60" t="b">
        <v>1</v>
      </c>
      <c r="M52" s="60" t="b">
        <v>0</v>
      </c>
      <c r="N52" s="60" t="b">
        <v>0</v>
      </c>
      <c r="O52" s="60" t="b">
        <v>0</v>
      </c>
      <c r="P52" s="60" t="b">
        <v>0</v>
      </c>
      <c r="Q52" s="60" t="b">
        <v>0</v>
      </c>
      <c r="R52" s="43">
        <v>0.3</v>
      </c>
      <c r="S52" s="43"/>
      <c r="T52" s="43"/>
      <c r="U52" s="43"/>
      <c r="V52"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300</v>
      </c>
      <c r="W5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5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5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52"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130800</v>
      </c>
      <c r="AA52" s="41" t="s">
        <v>4975</v>
      </c>
    </row>
    <row r="53" spans="1:27" ht="18.75" customHeight="1" x14ac:dyDescent="0.25">
      <c r="A53" t="str">
        <f>IF('AWP Estimate_Example'!A41="","",'AWP Estimate_Example'!A41)</f>
        <v>370</v>
      </c>
      <c r="B53" t="str">
        <f>IF('AWP Estimate_Example'!B41="","",'AWP Estimate_Example'!B41)</f>
        <v>507.0006.0000</v>
      </c>
      <c r="C53" t="str">
        <f>IF('AWP Estimate_Example'!C41="","",'AWP Estimate_Example'!C41)</f>
        <v>Cable Safety Railing</v>
      </c>
      <c r="D53" t="str">
        <f>IF('AWP Estimate_Example'!D41="","",'AWP Estimate_Example'!D41)</f>
        <v/>
      </c>
      <c r="E53" t="str">
        <f>IF('AWP Estimate_Example'!E41="","",'AWP Estimate_Example'!E41)</f>
        <v>LF</v>
      </c>
      <c r="F53" s="100">
        <f>IF('AWP Estimate_Example'!F41="","",'AWP Estimate_Example'!F41)</f>
        <v>330</v>
      </c>
      <c r="G53" s="99">
        <f>IF('AWP Estimate_Example'!G41="","",'AWP Estimate_Example'!G41)</f>
        <v>100</v>
      </c>
      <c r="H53" s="99">
        <f>IF('AWP Estimate_Example'!H41="","",'AWP Estimate_Example'!H41)</f>
        <v>33000</v>
      </c>
      <c r="I53" s="41" t="str">
        <f>IF(Sheet15[[#This Row],[Item Number]]="", "", _xlfn.XLOOKUP(Sheet15[[#This Row],[Item Number]], 'Item Lookup Table'!A:A, 'Item Lookup Table'!D:D, " "))</f>
        <v>Yes</v>
      </c>
      <c r="J53" s="60" t="b">
        <v>0</v>
      </c>
      <c r="K53" s="60" t="b">
        <v>1</v>
      </c>
      <c r="L53" s="60" t="b">
        <v>1</v>
      </c>
      <c r="M53" s="60" t="b">
        <v>0</v>
      </c>
      <c r="N53" s="60" t="b">
        <v>0</v>
      </c>
      <c r="O53" s="60" t="b">
        <v>0</v>
      </c>
      <c r="P53" s="60" t="b">
        <v>0</v>
      </c>
      <c r="Q53" s="60" t="b">
        <v>0</v>
      </c>
      <c r="R53" s="43">
        <v>0.5</v>
      </c>
      <c r="S53" s="43"/>
      <c r="T53" s="43"/>
      <c r="U53" s="43"/>
      <c r="V53"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50</v>
      </c>
      <c r="W5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5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5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53"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16500</v>
      </c>
    </row>
    <row r="54" spans="1:27" ht="18.75" customHeight="1" x14ac:dyDescent="0.25">
      <c r="A54" t="str">
        <f>IF('AWP Estimate_Example'!A42="","",'AWP Estimate_Example'!A42)</f>
        <v>380</v>
      </c>
      <c r="B54" t="str">
        <f>IF('AWP Estimate_Example'!B42="","",'AWP Estimate_Example'!B42)</f>
        <v>521.2000.0000</v>
      </c>
      <c r="C54" t="str">
        <f>IF('AWP Estimate_Example'!C42="","",'AWP Estimate_Example'!C42)</f>
        <v>Soldier Pile Retaining Wall</v>
      </c>
      <c r="D54" t="str">
        <f>IF('AWP Estimate_Example'!D42="","",'AWP Estimate_Example'!D42)</f>
        <v/>
      </c>
      <c r="E54" t="str">
        <f>IF('AWP Estimate_Example'!E42="","",'AWP Estimate_Example'!E42)</f>
        <v>SF</v>
      </c>
      <c r="F54" s="100">
        <f>IF('AWP Estimate_Example'!F42="","",'AWP Estimate_Example'!F42)</f>
        <v>2450</v>
      </c>
      <c r="G54" s="99">
        <f>IF('AWP Estimate_Example'!G42="","",'AWP Estimate_Example'!G42)</f>
        <v>2250</v>
      </c>
      <c r="H54" s="99">
        <f>IF('AWP Estimate_Example'!H42="","",'AWP Estimate_Example'!H42)</f>
        <v>5512500</v>
      </c>
      <c r="I54" s="41" t="str">
        <f>IF(Sheet15[[#This Row],[Item Number]]="", "", _xlfn.XLOOKUP(Sheet15[[#This Row],[Item Number]], 'Item Lookup Table'!A:A, 'Item Lookup Table'!D:D, " "))</f>
        <v>Yes</v>
      </c>
      <c r="J54" s="60" t="b">
        <v>0</v>
      </c>
      <c r="K54" s="60" t="b">
        <v>1</v>
      </c>
      <c r="L54" s="60" t="b">
        <v>1</v>
      </c>
      <c r="M54" s="60" t="b">
        <v>0</v>
      </c>
      <c r="N54" s="60" t="b">
        <v>0</v>
      </c>
      <c r="O54" s="60" t="b">
        <v>0</v>
      </c>
      <c r="P54" s="60" t="b">
        <v>0</v>
      </c>
      <c r="Q54" s="60" t="b">
        <v>0</v>
      </c>
      <c r="R54" s="43">
        <v>0.75</v>
      </c>
      <c r="S54" s="43"/>
      <c r="T54" s="43"/>
      <c r="U54" s="43"/>
      <c r="V54"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1687.5</v>
      </c>
      <c r="W5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5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5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54"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4134375</v>
      </c>
      <c r="AA54" s="61"/>
    </row>
    <row r="55" spans="1:27" ht="18.75" customHeight="1" x14ac:dyDescent="0.25">
      <c r="A55" t="str">
        <f>IF('AWP Estimate_Example'!A43="","",'AWP Estimate_Example'!A43)</f>
        <v>390</v>
      </c>
      <c r="B55" t="str">
        <f>IF('AWP Estimate_Example'!B43="","",'AWP Estimate_Example'!B43)</f>
        <v>603.0001.0018</v>
      </c>
      <c r="C55" t="str">
        <f>IF('AWP Estimate_Example'!C43="","",'AWP Estimate_Example'!C43)</f>
        <v>CSP 18 Inch</v>
      </c>
      <c r="D55" t="str">
        <f>IF('AWP Estimate_Example'!D43="","",'AWP Estimate_Example'!D43)</f>
        <v/>
      </c>
      <c r="E55" t="str">
        <f>IF('AWP Estimate_Example'!E43="","",'AWP Estimate_Example'!E43)</f>
        <v>LF</v>
      </c>
      <c r="F55" s="100">
        <f>IF('AWP Estimate_Example'!F43="","",'AWP Estimate_Example'!F43)</f>
        <v>68</v>
      </c>
      <c r="G55" s="99">
        <f>IF('AWP Estimate_Example'!G43="","",'AWP Estimate_Example'!G43)</f>
        <v>165</v>
      </c>
      <c r="H55" s="99">
        <f>IF('AWP Estimate_Example'!H43="","",'AWP Estimate_Example'!H43)</f>
        <v>11220</v>
      </c>
      <c r="I55" s="41" t="str">
        <f>IF(Sheet15[[#This Row],[Item Number]]="", "", _xlfn.XLOOKUP(Sheet15[[#This Row],[Item Number]], 'Item Lookup Table'!A:A, 'Item Lookup Table'!D:D, " "))</f>
        <v>Yes</v>
      </c>
      <c r="J55" s="60" t="b">
        <v>0</v>
      </c>
      <c r="K55" s="60" t="b">
        <v>1</v>
      </c>
      <c r="L55" s="60" t="b">
        <v>1</v>
      </c>
      <c r="M55" s="60" t="b">
        <v>0</v>
      </c>
      <c r="N55" s="60" t="b">
        <v>0</v>
      </c>
      <c r="O55" s="60" t="b">
        <v>0</v>
      </c>
      <c r="P55" s="60" t="b">
        <v>0</v>
      </c>
      <c r="Q55" s="60" t="b">
        <v>0</v>
      </c>
      <c r="R55" s="43">
        <v>0.3</v>
      </c>
      <c r="S55" s="43"/>
      <c r="T55" s="43"/>
      <c r="U55" s="43"/>
      <c r="V5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49.5</v>
      </c>
      <c r="W5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5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5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5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3366</v>
      </c>
    </row>
    <row r="56" spans="1:27" ht="18.75" customHeight="1" x14ac:dyDescent="0.25">
      <c r="A56" t="str">
        <f>IF('AWP Estimate_Example'!A44="","",'AWP Estimate_Example'!A44)</f>
        <v>400</v>
      </c>
      <c r="B56" t="str">
        <f>IF('AWP Estimate_Example'!B44="","",'AWP Estimate_Example'!B44)</f>
        <v>603.0001.0024</v>
      </c>
      <c r="C56" t="str">
        <f>IF('AWP Estimate_Example'!C44="","",'AWP Estimate_Example'!C44)</f>
        <v>CSP 24 Inch</v>
      </c>
      <c r="D56" t="str">
        <f>IF('AWP Estimate_Example'!D44="","",'AWP Estimate_Example'!D44)</f>
        <v/>
      </c>
      <c r="E56" t="str">
        <f>IF('AWP Estimate_Example'!E44="","",'AWP Estimate_Example'!E44)</f>
        <v>LF</v>
      </c>
      <c r="F56" s="100">
        <f>IF('AWP Estimate_Example'!F44="","",'AWP Estimate_Example'!F44)</f>
        <v>380</v>
      </c>
      <c r="G56" s="99">
        <f>IF('AWP Estimate_Example'!G44="","",'AWP Estimate_Example'!G44)</f>
        <v>190</v>
      </c>
      <c r="H56" s="99">
        <f>IF('AWP Estimate_Example'!H44="","",'AWP Estimate_Example'!H44)</f>
        <v>72200</v>
      </c>
      <c r="I56" s="41" t="str">
        <f>IF(Sheet15[[#This Row],[Item Number]]="", "", _xlfn.XLOOKUP(Sheet15[[#This Row],[Item Number]], 'Item Lookup Table'!A:A, 'Item Lookup Table'!D:D, " "))</f>
        <v>Yes</v>
      </c>
      <c r="J56" s="60" t="b">
        <v>0</v>
      </c>
      <c r="K56" s="60" t="b">
        <v>1</v>
      </c>
      <c r="L56" s="60" t="b">
        <v>1</v>
      </c>
      <c r="M56" s="60" t="b">
        <v>0</v>
      </c>
      <c r="N56" s="60" t="b">
        <v>0</v>
      </c>
      <c r="O56" s="60" t="b">
        <v>0</v>
      </c>
      <c r="P56" s="60" t="b">
        <v>0</v>
      </c>
      <c r="Q56" s="60" t="b">
        <v>0</v>
      </c>
      <c r="R56" s="43">
        <v>0.3</v>
      </c>
      <c r="S56" s="43"/>
      <c r="T56" s="43"/>
      <c r="U56" s="43"/>
      <c r="V56"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57</v>
      </c>
      <c r="W5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5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5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56"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21660</v>
      </c>
    </row>
    <row r="57" spans="1:27" ht="18.75" customHeight="1" x14ac:dyDescent="0.25">
      <c r="A57" t="str">
        <f>IF('AWP Estimate_Example'!A45="","",'AWP Estimate_Example'!A45)</f>
        <v>410</v>
      </c>
      <c r="B57" t="str">
        <f>IF('AWP Estimate_Example'!B45="","",'AWP Estimate_Example'!B45)</f>
        <v>603.0001.0036</v>
      </c>
      <c r="C57" t="str">
        <f>IF('AWP Estimate_Example'!C45="","",'AWP Estimate_Example'!C45)</f>
        <v>CSP 36 Inch</v>
      </c>
      <c r="D57" t="str">
        <f>IF('AWP Estimate_Example'!D45="","",'AWP Estimate_Example'!D45)</f>
        <v/>
      </c>
      <c r="E57" t="str">
        <f>IF('AWP Estimate_Example'!E45="","",'AWP Estimate_Example'!E45)</f>
        <v>LF</v>
      </c>
      <c r="F57" s="100">
        <f>IF('AWP Estimate_Example'!F45="","",'AWP Estimate_Example'!F45)</f>
        <v>64</v>
      </c>
      <c r="G57" s="99">
        <f>IF('AWP Estimate_Example'!G45="","",'AWP Estimate_Example'!G45)</f>
        <v>210</v>
      </c>
      <c r="H57" s="99">
        <f>IF('AWP Estimate_Example'!H45="","",'AWP Estimate_Example'!H45)</f>
        <v>13440</v>
      </c>
      <c r="I57" s="41" t="str">
        <f>IF(Sheet15[[#This Row],[Item Number]]="", "", _xlfn.XLOOKUP(Sheet15[[#This Row],[Item Number]], 'Item Lookup Table'!A:A, 'Item Lookup Table'!D:D, " "))</f>
        <v>Yes</v>
      </c>
      <c r="J57" s="60" t="b">
        <v>0</v>
      </c>
      <c r="K57" s="60" t="b">
        <v>1</v>
      </c>
      <c r="L57" s="60" t="b">
        <v>1</v>
      </c>
      <c r="M57" s="60" t="b">
        <v>0</v>
      </c>
      <c r="N57" s="60" t="b">
        <v>0</v>
      </c>
      <c r="O57" s="60" t="b">
        <v>0</v>
      </c>
      <c r="P57" s="60" t="b">
        <v>0</v>
      </c>
      <c r="Q57" s="60" t="b">
        <v>0</v>
      </c>
      <c r="R57" s="43">
        <v>0.3</v>
      </c>
      <c r="S57" s="43"/>
      <c r="T57" s="43"/>
      <c r="U57" s="43"/>
      <c r="V57"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63</v>
      </c>
      <c r="W5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5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5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57"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4032</v>
      </c>
    </row>
    <row r="58" spans="1:27" ht="18.75" customHeight="1" x14ac:dyDescent="0.25">
      <c r="A58" t="str">
        <f>IF('AWP Estimate_Example'!A46="","",'AWP Estimate_Example'!A46)</f>
        <v>420</v>
      </c>
      <c r="B58" t="str">
        <f>IF('AWP Estimate_Example'!B46="","",'AWP Estimate_Example'!B46)</f>
        <v>603.0003.0018</v>
      </c>
      <c r="C58" t="str">
        <f>IF('AWP Estimate_Example'!C46="","",'AWP Estimate_Example'!C46)</f>
        <v>End Section for CSP 18 Inch</v>
      </c>
      <c r="D58" t="str">
        <f>IF('AWP Estimate_Example'!D46="","",'AWP Estimate_Example'!D46)</f>
        <v/>
      </c>
      <c r="E58" t="str">
        <f>IF('AWP Estimate_Example'!E46="","",'AWP Estimate_Example'!E46)</f>
        <v>EACH</v>
      </c>
      <c r="F58" s="100">
        <f>IF('AWP Estimate_Example'!F46="","",'AWP Estimate_Example'!F46)</f>
        <v>1</v>
      </c>
      <c r="G58" s="99">
        <f>IF('AWP Estimate_Example'!G46="","",'AWP Estimate_Example'!G46)</f>
        <v>1000</v>
      </c>
      <c r="H58" s="99">
        <f>IF('AWP Estimate_Example'!H46="","",'AWP Estimate_Example'!H46)</f>
        <v>1000</v>
      </c>
      <c r="I58" s="41" t="str">
        <f>IF(Sheet15[[#This Row],[Item Number]]="", "", _xlfn.XLOOKUP(Sheet15[[#This Row],[Item Number]], 'Item Lookup Table'!A:A, 'Item Lookup Table'!D:D, " "))</f>
        <v>Yes</v>
      </c>
      <c r="J58" s="60" t="b">
        <v>0</v>
      </c>
      <c r="K58" s="60" t="b">
        <v>1</v>
      </c>
      <c r="L58" s="60" t="b">
        <v>1</v>
      </c>
      <c r="M58" s="60" t="b">
        <v>0</v>
      </c>
      <c r="N58" s="60" t="b">
        <v>0</v>
      </c>
      <c r="O58" s="60" t="b">
        <v>0</v>
      </c>
      <c r="P58" s="60" t="b">
        <v>0</v>
      </c>
      <c r="Q58" s="60" t="b">
        <v>0</v>
      </c>
      <c r="R58" s="43">
        <v>0.75</v>
      </c>
      <c r="S58" s="43"/>
      <c r="T58" s="43"/>
      <c r="U58" s="43"/>
      <c r="V58"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750</v>
      </c>
      <c r="W5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5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5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58"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750</v>
      </c>
      <c r="AA58" s="61"/>
    </row>
    <row r="59" spans="1:27" ht="18.75" customHeight="1" x14ac:dyDescent="0.25">
      <c r="A59" t="str">
        <f>IF('AWP Estimate_Example'!A47="","",'AWP Estimate_Example'!A47)</f>
        <v>430</v>
      </c>
      <c r="B59" t="str">
        <f>IF('AWP Estimate_Example'!B47="","",'AWP Estimate_Example'!B47)</f>
        <v>603.0003.0024</v>
      </c>
      <c r="C59" t="str">
        <f>IF('AWP Estimate_Example'!C47="","",'AWP Estimate_Example'!C47)</f>
        <v>End Section for CSP 24 Inch</v>
      </c>
      <c r="D59" t="str">
        <f>IF('AWP Estimate_Example'!D47="","",'AWP Estimate_Example'!D47)</f>
        <v/>
      </c>
      <c r="E59" t="str">
        <f>IF('AWP Estimate_Example'!E47="","",'AWP Estimate_Example'!E47)</f>
        <v>EACH</v>
      </c>
      <c r="F59" s="100">
        <f>IF('AWP Estimate_Example'!F47="","",'AWP Estimate_Example'!F47)</f>
        <v>10</v>
      </c>
      <c r="G59" s="99">
        <f>IF('AWP Estimate_Example'!G47="","",'AWP Estimate_Example'!G47)</f>
        <v>800</v>
      </c>
      <c r="H59" s="99">
        <f>IF('AWP Estimate_Example'!H47="","",'AWP Estimate_Example'!H47)</f>
        <v>8000</v>
      </c>
      <c r="I59" s="41" t="str">
        <f>IF(Sheet15[[#This Row],[Item Number]]="", "", _xlfn.XLOOKUP(Sheet15[[#This Row],[Item Number]], 'Item Lookup Table'!A:A, 'Item Lookup Table'!D:D, " "))</f>
        <v>Yes</v>
      </c>
      <c r="J59" s="60" t="b">
        <v>0</v>
      </c>
      <c r="K59" s="60" t="b">
        <v>1</v>
      </c>
      <c r="L59" s="60" t="b">
        <v>1</v>
      </c>
      <c r="M59" s="60" t="b">
        <v>0</v>
      </c>
      <c r="N59" s="60" t="b">
        <v>0</v>
      </c>
      <c r="O59" s="60" t="b">
        <v>0</v>
      </c>
      <c r="P59" s="60" t="b">
        <v>0</v>
      </c>
      <c r="Q59" s="60" t="b">
        <v>0</v>
      </c>
      <c r="R59" s="43">
        <v>0.75</v>
      </c>
      <c r="S59" s="43"/>
      <c r="T59" s="43"/>
      <c r="U59" s="43"/>
      <c r="V59"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600</v>
      </c>
      <c r="W5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5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5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59"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6000</v>
      </c>
    </row>
    <row r="60" spans="1:27" ht="18.75" customHeight="1" x14ac:dyDescent="0.25">
      <c r="A60" t="str">
        <f>IF('AWP Estimate_Example'!A48="","",'AWP Estimate_Example'!A48)</f>
        <v>440</v>
      </c>
      <c r="B60" t="str">
        <f>IF('AWP Estimate_Example'!B48="","",'AWP Estimate_Example'!B48)</f>
        <v>603.0003.0036</v>
      </c>
      <c r="C60" t="str">
        <f>IF('AWP Estimate_Example'!C48="","",'AWP Estimate_Example'!C48)</f>
        <v>End Section for CSP 36 Inch</v>
      </c>
      <c r="D60" t="str">
        <f>IF('AWP Estimate_Example'!D48="","",'AWP Estimate_Example'!D48)</f>
        <v/>
      </c>
      <c r="E60" t="str">
        <f>IF('AWP Estimate_Example'!E48="","",'AWP Estimate_Example'!E48)</f>
        <v>EACH</v>
      </c>
      <c r="F60" s="100">
        <f>IF('AWP Estimate_Example'!F48="","",'AWP Estimate_Example'!F48)</f>
        <v>1</v>
      </c>
      <c r="G60" s="99">
        <f>IF('AWP Estimate_Example'!G48="","",'AWP Estimate_Example'!G48)</f>
        <v>1200</v>
      </c>
      <c r="H60" s="99">
        <f>IF('AWP Estimate_Example'!H48="","",'AWP Estimate_Example'!H48)</f>
        <v>1200</v>
      </c>
      <c r="I60" s="41" t="str">
        <f>IF(Sheet15[[#This Row],[Item Number]]="", "", _xlfn.XLOOKUP(Sheet15[[#This Row],[Item Number]], 'Item Lookup Table'!A:A, 'Item Lookup Table'!D:D, " "))</f>
        <v>Yes</v>
      </c>
      <c r="J60" s="60" t="b">
        <v>0</v>
      </c>
      <c r="K60" s="60" t="b">
        <v>1</v>
      </c>
      <c r="L60" s="60" t="b">
        <v>1</v>
      </c>
      <c r="M60" s="60" t="b">
        <v>0</v>
      </c>
      <c r="N60" s="60" t="b">
        <v>0</v>
      </c>
      <c r="O60" s="60" t="b">
        <v>0</v>
      </c>
      <c r="P60" s="60" t="b">
        <v>0</v>
      </c>
      <c r="Q60" s="60" t="b">
        <v>0</v>
      </c>
      <c r="R60" s="43">
        <v>0.75</v>
      </c>
      <c r="S60" s="43"/>
      <c r="T60" s="43"/>
      <c r="U60" s="43"/>
      <c r="V60"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900</v>
      </c>
      <c r="W6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6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6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60"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900</v>
      </c>
    </row>
    <row r="61" spans="1:27" ht="18.75" customHeight="1" x14ac:dyDescent="0.25">
      <c r="A61" t="str">
        <f>IF('AWP Estimate_Example'!A49="","",'AWP Estimate_Example'!A49)</f>
        <v>450</v>
      </c>
      <c r="B61" t="str">
        <f>IF('AWP Estimate_Example'!B49="","",'AWP Estimate_Example'!B49)</f>
        <v>603.2032.0012</v>
      </c>
      <c r="C61" t="str">
        <f>IF('AWP Estimate_Example'!C49="","",'AWP Estimate_Example'!C49)</f>
        <v>Corrugated HDPE Pipe 12 Inch</v>
      </c>
      <c r="D61" t="str">
        <f>IF('AWP Estimate_Example'!D49="","",'AWP Estimate_Example'!D49)</f>
        <v/>
      </c>
      <c r="E61" t="str">
        <f>IF('AWP Estimate_Example'!E49="","",'AWP Estimate_Example'!E49)</f>
        <v>LF</v>
      </c>
      <c r="F61" s="100">
        <f>IF('AWP Estimate_Example'!F49="","",'AWP Estimate_Example'!F49)</f>
        <v>81</v>
      </c>
      <c r="G61" s="99">
        <f>IF('AWP Estimate_Example'!G49="","",'AWP Estimate_Example'!G49)</f>
        <v>150</v>
      </c>
      <c r="H61" s="99">
        <f>IF('AWP Estimate_Example'!H49="","",'AWP Estimate_Example'!H49)</f>
        <v>12150</v>
      </c>
      <c r="I61" s="41" t="str">
        <f>IF(Sheet15[[#This Row],[Item Number]]="", "", _xlfn.XLOOKUP(Sheet15[[#This Row],[Item Number]], 'Item Lookup Table'!A:A, 'Item Lookup Table'!D:D, " "))</f>
        <v>Yes</v>
      </c>
      <c r="J61" s="60" t="b">
        <v>0</v>
      </c>
      <c r="K61" s="60" t="b">
        <v>1</v>
      </c>
      <c r="L61" s="60" t="b">
        <v>0</v>
      </c>
      <c r="M61" s="60" t="b">
        <v>1</v>
      </c>
      <c r="N61" s="60" t="b">
        <v>0</v>
      </c>
      <c r="O61" s="60" t="b">
        <v>0</v>
      </c>
      <c r="P61" s="60" t="b">
        <v>0</v>
      </c>
      <c r="Q61" s="60" t="b">
        <v>0</v>
      </c>
      <c r="S61" s="43">
        <v>0.3</v>
      </c>
      <c r="T61" s="43"/>
      <c r="U61" s="43"/>
      <c r="V61"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45</v>
      </c>
      <c r="W6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6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6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61"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3645</v>
      </c>
    </row>
    <row r="62" spans="1:27" ht="18.75" customHeight="1" x14ac:dyDescent="0.25">
      <c r="A62" t="str">
        <f>IF('AWP Estimate_Example'!A50="","",'AWP Estimate_Example'!A50)</f>
        <v>460</v>
      </c>
      <c r="B62" t="str">
        <f>IF('AWP Estimate_Example'!B50="","",'AWP Estimate_Example'!B50)</f>
        <v>603.2032.0018</v>
      </c>
      <c r="C62" t="str">
        <f>IF('AWP Estimate_Example'!C50="","",'AWP Estimate_Example'!C50)</f>
        <v>Corrugated HDPE Pipe 18 Inch</v>
      </c>
      <c r="D62" t="str">
        <f>IF('AWP Estimate_Example'!D50="","",'AWP Estimate_Example'!D50)</f>
        <v/>
      </c>
      <c r="E62" t="str">
        <f>IF('AWP Estimate_Example'!E50="","",'AWP Estimate_Example'!E50)</f>
        <v>LF</v>
      </c>
      <c r="F62" s="100">
        <f>IF('AWP Estimate_Example'!F50="","",'AWP Estimate_Example'!F50)</f>
        <v>280</v>
      </c>
      <c r="G62" s="99">
        <f>IF('AWP Estimate_Example'!G50="","",'AWP Estimate_Example'!G50)</f>
        <v>150</v>
      </c>
      <c r="H62" s="99">
        <f>IF('AWP Estimate_Example'!H50="","",'AWP Estimate_Example'!H50)</f>
        <v>42000</v>
      </c>
      <c r="I62" s="41" t="str">
        <f>IF(Sheet15[[#This Row],[Item Number]]="", "", _xlfn.XLOOKUP(Sheet15[[#This Row],[Item Number]], 'Item Lookup Table'!A:A, 'Item Lookup Table'!D:D, " "))</f>
        <v>Yes</v>
      </c>
      <c r="J62" s="60" t="b">
        <v>0</v>
      </c>
      <c r="K62" s="60" t="b">
        <v>1</v>
      </c>
      <c r="L62" s="60" t="b">
        <v>0</v>
      </c>
      <c r="M62" s="60" t="b">
        <v>1</v>
      </c>
      <c r="N62" s="60" t="b">
        <v>0</v>
      </c>
      <c r="O62" s="60" t="b">
        <v>0</v>
      </c>
      <c r="P62" s="60" t="b">
        <v>0</v>
      </c>
      <c r="Q62" s="60" t="b">
        <v>0</v>
      </c>
      <c r="S62" s="43">
        <v>0.3</v>
      </c>
      <c r="T62" s="43"/>
      <c r="U62" s="43"/>
      <c r="V62"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45</v>
      </c>
      <c r="W6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6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6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62"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12600</v>
      </c>
    </row>
    <row r="63" spans="1:27" ht="18.75" customHeight="1" x14ac:dyDescent="0.25">
      <c r="A63" t="str">
        <f>IF('AWP Estimate_Example'!A51="","",'AWP Estimate_Example'!A51)</f>
        <v>470</v>
      </c>
      <c r="B63" t="str">
        <f>IF('AWP Estimate_Example'!B51="","",'AWP Estimate_Example'!B51)</f>
        <v>603.2032.0024</v>
      </c>
      <c r="C63" t="str">
        <f>IF('AWP Estimate_Example'!C51="","",'AWP Estimate_Example'!C51)</f>
        <v>Corrugated HDPE Pipe 24 Inch</v>
      </c>
      <c r="D63" t="str">
        <f>IF('AWP Estimate_Example'!D51="","",'AWP Estimate_Example'!D51)</f>
        <v/>
      </c>
      <c r="E63" t="str">
        <f>IF('AWP Estimate_Example'!E51="","",'AWP Estimate_Example'!E51)</f>
        <v>LF</v>
      </c>
      <c r="F63" s="100">
        <f>IF('AWP Estimate_Example'!F51="","",'AWP Estimate_Example'!F51)</f>
        <v>8760</v>
      </c>
      <c r="G63" s="99">
        <f>IF('AWP Estimate_Example'!G51="","",'AWP Estimate_Example'!G51)</f>
        <v>200</v>
      </c>
      <c r="H63" s="99">
        <f>IF('AWP Estimate_Example'!H51="","",'AWP Estimate_Example'!H51)</f>
        <v>1752000</v>
      </c>
      <c r="I63" s="41" t="str">
        <f>IF(Sheet15[[#This Row],[Item Number]]="", "", _xlfn.XLOOKUP(Sheet15[[#This Row],[Item Number]], 'Item Lookup Table'!A:A, 'Item Lookup Table'!D:D, " "))</f>
        <v>Yes</v>
      </c>
      <c r="J63" s="60" t="b">
        <v>0</v>
      </c>
      <c r="K63" s="60" t="b">
        <v>1</v>
      </c>
      <c r="L63" s="60" t="b">
        <v>0</v>
      </c>
      <c r="M63" s="60" t="b">
        <v>1</v>
      </c>
      <c r="N63" s="60" t="b">
        <v>0</v>
      </c>
      <c r="O63" s="60" t="b">
        <v>0</v>
      </c>
      <c r="P63" s="60" t="b">
        <v>0</v>
      </c>
      <c r="Q63" s="60" t="b">
        <v>0</v>
      </c>
      <c r="S63" s="43">
        <v>0.3</v>
      </c>
      <c r="T63" s="43"/>
      <c r="U63" s="43"/>
      <c r="V63"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60</v>
      </c>
      <c r="W6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6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6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63"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525600</v>
      </c>
      <c r="AA63" s="61"/>
    </row>
    <row r="64" spans="1:27" ht="18.75" customHeight="1" x14ac:dyDescent="0.25">
      <c r="A64" t="str">
        <f>IF('AWP Estimate_Example'!A52="","",'AWP Estimate_Example'!A52)</f>
        <v>480</v>
      </c>
      <c r="B64" t="str">
        <f>IF('AWP Estimate_Example'!B52="","",'AWP Estimate_Example'!B52)</f>
        <v>603.2032.0030</v>
      </c>
      <c r="C64" t="str">
        <f>IF('AWP Estimate_Example'!C52="","",'AWP Estimate_Example'!C52)</f>
        <v>Corrugated HDPE Pipe 30 Inch</v>
      </c>
      <c r="D64" t="str">
        <f>IF('AWP Estimate_Example'!D52="","",'AWP Estimate_Example'!D52)</f>
        <v/>
      </c>
      <c r="E64" t="str">
        <f>IF('AWP Estimate_Example'!E52="","",'AWP Estimate_Example'!E52)</f>
        <v>LF</v>
      </c>
      <c r="F64" s="100">
        <f>IF('AWP Estimate_Example'!F52="","",'AWP Estimate_Example'!F52)</f>
        <v>750</v>
      </c>
      <c r="G64" s="99">
        <f>IF('AWP Estimate_Example'!G52="","",'AWP Estimate_Example'!G52)</f>
        <v>225</v>
      </c>
      <c r="H64" s="99">
        <f>IF('AWP Estimate_Example'!H52="","",'AWP Estimate_Example'!H52)</f>
        <v>168750</v>
      </c>
      <c r="I64" s="41" t="str">
        <f>IF(Sheet15[[#This Row],[Item Number]]="", "", _xlfn.XLOOKUP(Sheet15[[#This Row],[Item Number]], 'Item Lookup Table'!A:A, 'Item Lookup Table'!D:D, " "))</f>
        <v>Yes</v>
      </c>
      <c r="J64" s="60" t="b">
        <v>0</v>
      </c>
      <c r="K64" s="60" t="b">
        <v>1</v>
      </c>
      <c r="L64" s="60" t="b">
        <v>0</v>
      </c>
      <c r="M64" s="60" t="b">
        <v>1</v>
      </c>
      <c r="N64" s="60" t="b">
        <v>0</v>
      </c>
      <c r="O64" s="60" t="b">
        <v>0</v>
      </c>
      <c r="P64" s="60" t="b">
        <v>0</v>
      </c>
      <c r="Q64" s="60" t="b">
        <v>0</v>
      </c>
      <c r="S64" s="43">
        <v>0.3</v>
      </c>
      <c r="T64" s="43"/>
      <c r="U64" s="43"/>
      <c r="V64"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67.5</v>
      </c>
      <c r="W6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6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6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64"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50625</v>
      </c>
    </row>
    <row r="65" spans="1:27" ht="18.75" customHeight="1" x14ac:dyDescent="0.25">
      <c r="A65" t="str">
        <f>IF('AWP Estimate_Example'!A53="","",'AWP Estimate_Example'!A53)</f>
        <v>490</v>
      </c>
      <c r="B65" t="str">
        <f>IF('AWP Estimate_Example'!B53="","",'AWP Estimate_Example'!B53)</f>
        <v>603.2032.0036</v>
      </c>
      <c r="C65" t="str">
        <f>IF('AWP Estimate_Example'!C53="","",'AWP Estimate_Example'!C53)</f>
        <v>Corrugated HDPE Pipe 36 Inch</v>
      </c>
      <c r="D65" t="str">
        <f>IF('AWP Estimate_Example'!D53="","",'AWP Estimate_Example'!D53)</f>
        <v/>
      </c>
      <c r="E65" t="str">
        <f>IF('AWP Estimate_Example'!E53="","",'AWP Estimate_Example'!E53)</f>
        <v>LF</v>
      </c>
      <c r="F65" s="100">
        <f>IF('AWP Estimate_Example'!F53="","",'AWP Estimate_Example'!F53)</f>
        <v>4400</v>
      </c>
      <c r="G65" s="99">
        <f>IF('AWP Estimate_Example'!G53="","",'AWP Estimate_Example'!G53)</f>
        <v>250</v>
      </c>
      <c r="H65" s="99">
        <f>IF('AWP Estimate_Example'!H53="","",'AWP Estimate_Example'!H53)</f>
        <v>1100000</v>
      </c>
      <c r="I65" s="41" t="str">
        <f>IF(Sheet15[[#This Row],[Item Number]]="", "", _xlfn.XLOOKUP(Sheet15[[#This Row],[Item Number]], 'Item Lookup Table'!A:A, 'Item Lookup Table'!D:D, " "))</f>
        <v>Yes</v>
      </c>
      <c r="J65" s="60" t="b">
        <v>0</v>
      </c>
      <c r="K65" s="60" t="b">
        <v>1</v>
      </c>
      <c r="L65" s="60" t="b">
        <v>0</v>
      </c>
      <c r="M65" s="60" t="b">
        <v>1</v>
      </c>
      <c r="N65" s="60" t="b">
        <v>0</v>
      </c>
      <c r="O65" s="60" t="b">
        <v>0</v>
      </c>
      <c r="P65" s="60" t="b">
        <v>0</v>
      </c>
      <c r="Q65" s="60" t="b">
        <v>0</v>
      </c>
      <c r="S65" s="43">
        <v>0.3</v>
      </c>
      <c r="T65" s="43"/>
      <c r="U65" s="43"/>
      <c r="V6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75</v>
      </c>
      <c r="W6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6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6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6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330000</v>
      </c>
    </row>
    <row r="66" spans="1:27" ht="18.75" customHeight="1" x14ac:dyDescent="0.25">
      <c r="A66" t="str">
        <f>IF('AWP Estimate_Example'!A54="","",'AWP Estimate_Example'!A54)</f>
        <v>500</v>
      </c>
      <c r="B66" t="str">
        <f>IF('AWP Estimate_Example'!B54="","",'AWP Estimate_Example'!B54)</f>
        <v>603.2032.0048</v>
      </c>
      <c r="C66" t="str">
        <f>IF('AWP Estimate_Example'!C54="","",'AWP Estimate_Example'!C54)</f>
        <v>Corrugated HDPE Pipe 48 Inch</v>
      </c>
      <c r="D66" t="str">
        <f>IF('AWP Estimate_Example'!D54="","",'AWP Estimate_Example'!D54)</f>
        <v/>
      </c>
      <c r="E66" t="str">
        <f>IF('AWP Estimate_Example'!E54="","",'AWP Estimate_Example'!E54)</f>
        <v>LF</v>
      </c>
      <c r="F66" s="100">
        <f>IF('AWP Estimate_Example'!F54="","",'AWP Estimate_Example'!F54)</f>
        <v>485</v>
      </c>
      <c r="G66" s="99">
        <f>IF('AWP Estimate_Example'!G54="","",'AWP Estimate_Example'!G54)</f>
        <v>500</v>
      </c>
      <c r="H66" s="99">
        <f>IF('AWP Estimate_Example'!H54="","",'AWP Estimate_Example'!H54)</f>
        <v>242500</v>
      </c>
      <c r="I66" s="41" t="str">
        <f>IF(Sheet15[[#This Row],[Item Number]]="", "", _xlfn.XLOOKUP(Sheet15[[#This Row],[Item Number]], 'Item Lookup Table'!A:A, 'Item Lookup Table'!D:D, " "))</f>
        <v>Yes</v>
      </c>
      <c r="J66" s="60" t="b">
        <v>0</v>
      </c>
      <c r="K66" s="60" t="b">
        <v>1</v>
      </c>
      <c r="L66" s="60" t="b">
        <v>0</v>
      </c>
      <c r="M66" s="60" t="b">
        <v>1</v>
      </c>
      <c r="N66" s="60" t="b">
        <v>0</v>
      </c>
      <c r="O66" s="60" t="b">
        <v>0</v>
      </c>
      <c r="P66" s="60" t="b">
        <v>0</v>
      </c>
      <c r="Q66" s="60" t="b">
        <v>0</v>
      </c>
      <c r="S66" s="43">
        <v>0.3</v>
      </c>
      <c r="T66" s="43"/>
      <c r="U66" s="43"/>
      <c r="V66"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150</v>
      </c>
      <c r="W6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6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6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66"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72750</v>
      </c>
    </row>
    <row r="67" spans="1:27" ht="18.75" customHeight="1" x14ac:dyDescent="0.25">
      <c r="A67" t="str">
        <f>IF('AWP Estimate_Example'!A55="","",'AWP Estimate_Example'!A55)</f>
        <v>510</v>
      </c>
      <c r="B67" t="str">
        <f>IF('AWP Estimate_Example'!B55="","",'AWP Estimate_Example'!B55)</f>
        <v>603.2033.0024</v>
      </c>
      <c r="C67" t="str">
        <f>IF('AWP Estimate_Example'!C55="","",'AWP Estimate_Example'!C55)</f>
        <v>End Section for Corrugated HDPE Pipe 24 Inch</v>
      </c>
      <c r="D67" t="str">
        <f>IF('AWP Estimate_Example'!D55="","",'AWP Estimate_Example'!D55)</f>
        <v/>
      </c>
      <c r="E67" t="str">
        <f>IF('AWP Estimate_Example'!E55="","",'AWP Estimate_Example'!E55)</f>
        <v>EACH</v>
      </c>
      <c r="F67" s="100">
        <f>IF('AWP Estimate_Example'!F55="","",'AWP Estimate_Example'!F55)</f>
        <v>25</v>
      </c>
      <c r="G67" s="99">
        <f>IF('AWP Estimate_Example'!G55="","",'AWP Estimate_Example'!G55)</f>
        <v>500</v>
      </c>
      <c r="H67" s="99">
        <f>IF('AWP Estimate_Example'!H55="","",'AWP Estimate_Example'!H55)</f>
        <v>12500</v>
      </c>
      <c r="I67" s="41" t="str">
        <f>IF(Sheet15[[#This Row],[Item Number]]="", "", _xlfn.XLOOKUP(Sheet15[[#This Row],[Item Number]], 'Item Lookup Table'!A:A, 'Item Lookup Table'!D:D, " "))</f>
        <v>Yes</v>
      </c>
      <c r="J67" s="60" t="b">
        <v>0</v>
      </c>
      <c r="K67" s="60" t="b">
        <v>1</v>
      </c>
      <c r="L67" s="60" t="b">
        <v>0</v>
      </c>
      <c r="M67" s="60" t="b">
        <v>1</v>
      </c>
      <c r="N67" s="60" t="b">
        <v>0</v>
      </c>
      <c r="O67" s="60" t="b">
        <v>0</v>
      </c>
      <c r="P67" s="60" t="b">
        <v>0</v>
      </c>
      <c r="Q67" s="60" t="b">
        <v>0</v>
      </c>
      <c r="S67" s="43">
        <v>0.75</v>
      </c>
      <c r="T67" s="43"/>
      <c r="U67" s="43"/>
      <c r="V67"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375</v>
      </c>
      <c r="W6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6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6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67"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9375</v>
      </c>
      <c r="AA67" s="61"/>
    </row>
    <row r="68" spans="1:27" ht="18.75" customHeight="1" x14ac:dyDescent="0.25">
      <c r="A68" t="str">
        <f>IF('AWP Estimate_Example'!A56="","",'AWP Estimate_Example'!A56)</f>
        <v>520</v>
      </c>
      <c r="B68" t="str">
        <f>IF('AWP Estimate_Example'!B56="","",'AWP Estimate_Example'!B56)</f>
        <v>603.2033.0030</v>
      </c>
      <c r="C68" t="str">
        <f>IF('AWP Estimate_Example'!C56="","",'AWP Estimate_Example'!C56)</f>
        <v>End Section for Corrugated HDPE Pipe 30 Inch</v>
      </c>
      <c r="D68" t="str">
        <f>IF('AWP Estimate_Example'!D56="","",'AWP Estimate_Example'!D56)</f>
        <v/>
      </c>
      <c r="E68" t="str">
        <f>IF('AWP Estimate_Example'!E56="","",'AWP Estimate_Example'!E56)</f>
        <v>EACH</v>
      </c>
      <c r="F68" s="100">
        <f>IF('AWP Estimate_Example'!F56="","",'AWP Estimate_Example'!F56)</f>
        <v>1</v>
      </c>
      <c r="G68" s="99">
        <f>IF('AWP Estimate_Example'!G56="","",'AWP Estimate_Example'!G56)</f>
        <v>1000</v>
      </c>
      <c r="H68" s="99">
        <f>IF('AWP Estimate_Example'!H56="","",'AWP Estimate_Example'!H56)</f>
        <v>1000</v>
      </c>
      <c r="I68" s="41" t="str">
        <f>IF(Sheet15[[#This Row],[Item Number]]="", "", _xlfn.XLOOKUP(Sheet15[[#This Row],[Item Number]], 'Item Lookup Table'!A:A, 'Item Lookup Table'!D:D, " "))</f>
        <v>Yes</v>
      </c>
      <c r="J68" s="60" t="b">
        <v>0</v>
      </c>
      <c r="K68" s="60" t="b">
        <v>1</v>
      </c>
      <c r="L68" s="60" t="b">
        <v>0</v>
      </c>
      <c r="M68" s="60" t="b">
        <v>1</v>
      </c>
      <c r="N68" s="60" t="b">
        <v>0</v>
      </c>
      <c r="O68" s="60" t="b">
        <v>0</v>
      </c>
      <c r="P68" s="60" t="b">
        <v>0</v>
      </c>
      <c r="Q68" s="60" t="b">
        <v>0</v>
      </c>
      <c r="S68" s="43">
        <v>0.75</v>
      </c>
      <c r="T68" s="43"/>
      <c r="U68" s="43"/>
      <c r="V68"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750</v>
      </c>
      <c r="W6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6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6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68"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750</v>
      </c>
      <c r="AA68" s="61"/>
    </row>
    <row r="69" spans="1:27" ht="18.75" customHeight="1" x14ac:dyDescent="0.25">
      <c r="A69" t="str">
        <f>IF('AWP Estimate_Example'!A57="","",'AWP Estimate_Example'!A57)</f>
        <v>530</v>
      </c>
      <c r="B69" t="str">
        <f>IF('AWP Estimate_Example'!B57="","",'AWP Estimate_Example'!B57)</f>
        <v>603.2033.0036</v>
      </c>
      <c r="C69" t="str">
        <f>IF('AWP Estimate_Example'!C57="","",'AWP Estimate_Example'!C57)</f>
        <v>End Section for Corrugated HDPE Pipe 36 Inch</v>
      </c>
      <c r="D69" t="str">
        <f>IF('AWP Estimate_Example'!D57="","",'AWP Estimate_Example'!D57)</f>
        <v/>
      </c>
      <c r="E69" t="str">
        <f>IF('AWP Estimate_Example'!E57="","",'AWP Estimate_Example'!E57)</f>
        <v>EACH</v>
      </c>
      <c r="F69" s="100">
        <f>IF('AWP Estimate_Example'!F57="","",'AWP Estimate_Example'!F57)</f>
        <v>2</v>
      </c>
      <c r="G69" s="99">
        <f>IF('AWP Estimate_Example'!G57="","",'AWP Estimate_Example'!G57)</f>
        <v>1250</v>
      </c>
      <c r="H69" s="99">
        <f>IF('AWP Estimate_Example'!H57="","",'AWP Estimate_Example'!H57)</f>
        <v>2500</v>
      </c>
      <c r="I69" s="41" t="str">
        <f>IF(Sheet15[[#This Row],[Item Number]]="", "", _xlfn.XLOOKUP(Sheet15[[#This Row],[Item Number]], 'Item Lookup Table'!A:A, 'Item Lookup Table'!D:D, " "))</f>
        <v>Yes</v>
      </c>
      <c r="J69" s="60" t="b">
        <v>0</v>
      </c>
      <c r="K69" s="60" t="b">
        <v>1</v>
      </c>
      <c r="L69" s="60" t="b">
        <v>0</v>
      </c>
      <c r="M69" s="60" t="b">
        <v>1</v>
      </c>
      <c r="N69" s="60" t="b">
        <v>0</v>
      </c>
      <c r="O69" s="60" t="b">
        <v>0</v>
      </c>
      <c r="P69" s="60" t="b">
        <v>0</v>
      </c>
      <c r="Q69" s="60" t="b">
        <v>0</v>
      </c>
      <c r="S69" s="43">
        <v>0.75</v>
      </c>
      <c r="T69" s="43"/>
      <c r="U69" s="43"/>
      <c r="V69"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937.5</v>
      </c>
      <c r="W6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6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6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69"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1875</v>
      </c>
      <c r="AA69" s="61"/>
    </row>
    <row r="70" spans="1:27" ht="18.75" customHeight="1" x14ac:dyDescent="0.25">
      <c r="A70" t="str">
        <f>IF('AWP Estimate_Example'!A58="","",'AWP Estimate_Example'!A58)</f>
        <v>540</v>
      </c>
      <c r="B70" t="str">
        <f>IF('AWP Estimate_Example'!B58="","",'AWP Estimate_Example'!B58)</f>
        <v>603.2033.0048</v>
      </c>
      <c r="C70" t="str">
        <f>IF('AWP Estimate_Example'!C58="","",'AWP Estimate_Example'!C58)</f>
        <v>End Section for Corrugated HDPE Pipe 48 Inch</v>
      </c>
      <c r="D70" t="str">
        <f>IF('AWP Estimate_Example'!D58="","",'AWP Estimate_Example'!D58)</f>
        <v/>
      </c>
      <c r="E70" t="str">
        <f>IF('AWP Estimate_Example'!E58="","",'AWP Estimate_Example'!E58)</f>
        <v>EACH</v>
      </c>
      <c r="F70" s="100">
        <f>IF('AWP Estimate_Example'!F58="","",'AWP Estimate_Example'!F58)</f>
        <v>10</v>
      </c>
      <c r="G70" s="99">
        <f>IF('AWP Estimate_Example'!G58="","",'AWP Estimate_Example'!G58)</f>
        <v>3000</v>
      </c>
      <c r="H70" s="99">
        <f>IF('AWP Estimate_Example'!H58="","",'AWP Estimate_Example'!H58)</f>
        <v>30000</v>
      </c>
      <c r="I70" s="41" t="str">
        <f>IF(Sheet15[[#This Row],[Item Number]]="", "", _xlfn.XLOOKUP(Sheet15[[#This Row],[Item Number]], 'Item Lookup Table'!A:A, 'Item Lookup Table'!D:D, " "))</f>
        <v>Yes</v>
      </c>
      <c r="J70" s="60" t="b">
        <v>0</v>
      </c>
      <c r="K70" s="60" t="b">
        <v>1</v>
      </c>
      <c r="L70" s="60" t="b">
        <v>0</v>
      </c>
      <c r="M70" s="60" t="b">
        <v>1</v>
      </c>
      <c r="N70" s="60" t="b">
        <v>0</v>
      </c>
      <c r="O70" s="60" t="b">
        <v>0</v>
      </c>
      <c r="P70" s="60" t="b">
        <v>0</v>
      </c>
      <c r="Q70" s="60" t="b">
        <v>0</v>
      </c>
      <c r="S70" s="43">
        <v>0.75</v>
      </c>
      <c r="T70" s="43"/>
      <c r="U70" s="43"/>
      <c r="V70"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2250</v>
      </c>
      <c r="W7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7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7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70"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22500</v>
      </c>
      <c r="AA70" s="61"/>
    </row>
    <row r="71" spans="1:27" ht="18.75" customHeight="1" x14ac:dyDescent="0.25">
      <c r="A71" t="str">
        <f>IF('AWP Estimate_Example'!A59="","",'AWP Estimate_Example'!A59)</f>
        <v>550</v>
      </c>
      <c r="B71" t="str">
        <f>IF('AWP Estimate_Example'!B59="","",'AWP Estimate_Example'!B59)</f>
        <v>603.2052.0000</v>
      </c>
      <c r="C71" t="str">
        <f>IF('AWP Estimate_Example'!C59="","",'AWP Estimate_Example'!C59)</f>
        <v>Pipe End Grating, 24 INCH</v>
      </c>
      <c r="D71" t="str">
        <f>IF('AWP Estimate_Example'!D59="","",'AWP Estimate_Example'!D59)</f>
        <v/>
      </c>
      <c r="E71" t="str">
        <f>IF('AWP Estimate_Example'!E59="","",'AWP Estimate_Example'!E59)</f>
        <v>EACH</v>
      </c>
      <c r="F71" s="100">
        <f>IF('AWP Estimate_Example'!F59="","",'AWP Estimate_Example'!F59)</f>
        <v>3</v>
      </c>
      <c r="G71" s="99">
        <f>IF('AWP Estimate_Example'!G59="","",'AWP Estimate_Example'!G59)</f>
        <v>2000</v>
      </c>
      <c r="H71" s="99">
        <f>IF('AWP Estimate_Example'!H59="","",'AWP Estimate_Example'!H59)</f>
        <v>6000</v>
      </c>
      <c r="I71" s="41" t="str">
        <f>IF(Sheet15[[#This Row],[Item Number]]="", "", _xlfn.XLOOKUP(Sheet15[[#This Row],[Item Number]], 'Item Lookup Table'!A:A, 'Item Lookup Table'!D:D, " "))</f>
        <v>Yes</v>
      </c>
      <c r="J71" s="60" t="b">
        <v>0</v>
      </c>
      <c r="K71" s="60" t="b">
        <v>1</v>
      </c>
      <c r="L71" s="60" t="b">
        <v>1</v>
      </c>
      <c r="M71" s="60" t="b">
        <v>0</v>
      </c>
      <c r="N71" s="60" t="b">
        <v>0</v>
      </c>
      <c r="O71" s="60" t="b">
        <v>0</v>
      </c>
      <c r="P71" s="60" t="b">
        <v>0</v>
      </c>
      <c r="Q71" s="60" t="b">
        <v>0</v>
      </c>
      <c r="R71" s="43">
        <v>0.75</v>
      </c>
      <c r="S71" s="43"/>
      <c r="T71" s="43"/>
      <c r="U71" s="43"/>
      <c r="V71"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1500</v>
      </c>
      <c r="W7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7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7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71"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4500</v>
      </c>
    </row>
    <row r="72" spans="1:27" ht="18.75" customHeight="1" x14ac:dyDescent="0.25">
      <c r="A72" t="str">
        <f>IF('AWP Estimate_Example'!A60="","",'AWP Estimate_Example'!A60)</f>
        <v>560</v>
      </c>
      <c r="B72" t="str">
        <f>IF('AWP Estimate_Example'!B60="","",'AWP Estimate_Example'!B60)</f>
        <v>603.2052.0000</v>
      </c>
      <c r="C72" t="str">
        <f>IF('AWP Estimate_Example'!C60="","",'AWP Estimate_Example'!C60)</f>
        <v>Pipe End Grating, 36 INCH</v>
      </c>
      <c r="D72" t="str">
        <f>IF('AWP Estimate_Example'!D60="","",'AWP Estimate_Example'!D60)</f>
        <v/>
      </c>
      <c r="E72" t="str">
        <f>IF('AWP Estimate_Example'!E60="","",'AWP Estimate_Example'!E60)</f>
        <v>EACH</v>
      </c>
      <c r="F72" s="100">
        <f>IF('AWP Estimate_Example'!F60="","",'AWP Estimate_Example'!F60)</f>
        <v>1</v>
      </c>
      <c r="G72" s="99">
        <f>IF('AWP Estimate_Example'!G60="","",'AWP Estimate_Example'!G60)</f>
        <v>2500</v>
      </c>
      <c r="H72" s="99">
        <f>IF('AWP Estimate_Example'!H60="","",'AWP Estimate_Example'!H60)</f>
        <v>2500</v>
      </c>
      <c r="I72" s="41" t="str">
        <f>IF(Sheet15[[#This Row],[Item Number]]="", "", _xlfn.XLOOKUP(Sheet15[[#This Row],[Item Number]], 'Item Lookup Table'!A:A, 'Item Lookup Table'!D:D, " "))</f>
        <v>Yes</v>
      </c>
      <c r="J72" s="60" t="b">
        <v>0</v>
      </c>
      <c r="K72" s="60" t="b">
        <v>1</v>
      </c>
      <c r="L72" s="60" t="b">
        <v>1</v>
      </c>
      <c r="M72" s="60" t="b">
        <v>0</v>
      </c>
      <c r="N72" s="60" t="b">
        <v>0</v>
      </c>
      <c r="O72" s="60" t="b">
        <v>0</v>
      </c>
      <c r="P72" s="60" t="b">
        <v>0</v>
      </c>
      <c r="Q72" s="60" t="b">
        <v>0</v>
      </c>
      <c r="R72" s="43">
        <v>0.75</v>
      </c>
      <c r="S72" s="43"/>
      <c r="T72" s="43"/>
      <c r="U72" s="43"/>
      <c r="V72"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1875</v>
      </c>
      <c r="W7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7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7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72"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1875</v>
      </c>
    </row>
    <row r="73" spans="1:27" ht="18.75" customHeight="1" x14ac:dyDescent="0.25">
      <c r="A73" t="str">
        <f>IF('AWP Estimate_Example'!A61="","",'AWP Estimate_Example'!A61)</f>
        <v>570</v>
      </c>
      <c r="B73" t="str">
        <f>IF('AWP Estimate_Example'!B61="","",'AWP Estimate_Example'!B61)</f>
        <v>603.2052.0000</v>
      </c>
      <c r="C73" t="str">
        <f>IF('AWP Estimate_Example'!C61="","",'AWP Estimate_Example'!C61)</f>
        <v>Pipe End Grating, 48 INCH</v>
      </c>
      <c r="D73" t="str">
        <f>IF('AWP Estimate_Example'!D61="","",'AWP Estimate_Example'!D61)</f>
        <v/>
      </c>
      <c r="E73" t="str">
        <f>IF('AWP Estimate_Example'!E61="","",'AWP Estimate_Example'!E61)</f>
        <v>EACH</v>
      </c>
      <c r="F73" s="100">
        <f>IF('AWP Estimate_Example'!F61="","",'AWP Estimate_Example'!F61)</f>
        <v>5</v>
      </c>
      <c r="G73" s="99">
        <f>IF('AWP Estimate_Example'!G61="","",'AWP Estimate_Example'!G61)</f>
        <v>3000</v>
      </c>
      <c r="H73" s="99">
        <f>IF('AWP Estimate_Example'!H61="","",'AWP Estimate_Example'!H61)</f>
        <v>15000</v>
      </c>
      <c r="I73" s="41" t="str">
        <f>IF(Sheet15[[#This Row],[Item Number]]="", "", _xlfn.XLOOKUP(Sheet15[[#This Row],[Item Number]], 'Item Lookup Table'!A:A, 'Item Lookup Table'!D:D, " "))</f>
        <v>Yes</v>
      </c>
      <c r="J73" s="60" t="b">
        <v>0</v>
      </c>
      <c r="K73" s="60" t="b">
        <v>1</v>
      </c>
      <c r="L73" s="60" t="b">
        <v>1</v>
      </c>
      <c r="M73" s="60" t="b">
        <v>0</v>
      </c>
      <c r="N73" s="60" t="b">
        <v>0</v>
      </c>
      <c r="O73" s="60" t="b">
        <v>0</v>
      </c>
      <c r="P73" s="60" t="b">
        <v>0</v>
      </c>
      <c r="Q73" s="60" t="b">
        <v>0</v>
      </c>
      <c r="R73" s="43">
        <v>0.75</v>
      </c>
      <c r="S73" s="43"/>
      <c r="T73" s="43"/>
      <c r="U73" s="43"/>
      <c r="V73"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2250</v>
      </c>
      <c r="W7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7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7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73"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11250</v>
      </c>
    </row>
    <row r="74" spans="1:27" ht="18.75" customHeight="1" x14ac:dyDescent="0.25">
      <c r="A74" t="str">
        <f>IF('AWP Estimate_Example'!A62="","",'AWP Estimate_Example'!A62)</f>
        <v>580</v>
      </c>
      <c r="B74" t="str">
        <f>IF('AWP Estimate_Example'!B62="","",'AWP Estimate_Example'!B62)</f>
        <v>604.0001.0001</v>
      </c>
      <c r="C74" t="str">
        <f>IF('AWP Estimate_Example'!C62="","",'AWP Estimate_Example'!C62)</f>
        <v>Storm Sewer Manhole, Type I</v>
      </c>
      <c r="D74" t="str">
        <f>IF('AWP Estimate_Example'!D62="","",'AWP Estimate_Example'!D62)</f>
        <v/>
      </c>
      <c r="E74" t="str">
        <f>IF('AWP Estimate_Example'!E62="","",'AWP Estimate_Example'!E62)</f>
        <v>EACH</v>
      </c>
      <c r="F74" s="100">
        <f>IF('AWP Estimate_Example'!F62="","",'AWP Estimate_Example'!F62)</f>
        <v>66</v>
      </c>
      <c r="G74" s="99">
        <f>IF('AWP Estimate_Example'!G62="","",'AWP Estimate_Example'!G62)</f>
        <v>10000</v>
      </c>
      <c r="H74" s="99">
        <f>IF('AWP Estimate_Example'!H62="","",'AWP Estimate_Example'!H62)</f>
        <v>660000</v>
      </c>
      <c r="I74" s="41" t="str">
        <f>IF(Sheet15[[#This Row],[Item Number]]="", "", _xlfn.XLOOKUP(Sheet15[[#This Row],[Item Number]], 'Item Lookup Table'!A:A, 'Item Lookup Table'!D:D, " "))</f>
        <v>Yes</v>
      </c>
      <c r="J74" s="60" t="b">
        <v>0</v>
      </c>
      <c r="K74" s="60" t="b">
        <v>1</v>
      </c>
      <c r="L74" s="60" t="b">
        <v>1</v>
      </c>
      <c r="M74" s="60" t="b">
        <v>0</v>
      </c>
      <c r="N74" s="60" t="b">
        <v>0</v>
      </c>
      <c r="O74" s="60" t="b">
        <v>1</v>
      </c>
      <c r="P74" s="60" t="b">
        <v>0</v>
      </c>
      <c r="Q74" s="60" t="b">
        <v>0</v>
      </c>
      <c r="R74" s="43">
        <v>0.15</v>
      </c>
      <c r="S74" s="43">
        <v>0.45</v>
      </c>
      <c r="T74" s="43"/>
      <c r="U74" s="43"/>
      <c r="V74"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6000</v>
      </c>
      <c r="W7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7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7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74"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396000</v>
      </c>
      <c r="AA74" s="41" t="s">
        <v>4977</v>
      </c>
    </row>
    <row r="75" spans="1:27" ht="18.75" customHeight="1" x14ac:dyDescent="0.25">
      <c r="A75" t="str">
        <f>IF('AWP Estimate_Example'!A63="","",'AWP Estimate_Example'!A63)</f>
        <v>590</v>
      </c>
      <c r="B75" t="str">
        <f>IF('AWP Estimate_Example'!B63="","",'AWP Estimate_Example'!B63)</f>
        <v>604.0001.0002</v>
      </c>
      <c r="C75" t="str">
        <f>IF('AWP Estimate_Example'!C63="","",'AWP Estimate_Example'!C63)</f>
        <v>Storm Sewer Manhole, Type II</v>
      </c>
      <c r="D75" t="str">
        <f>IF('AWP Estimate_Example'!D63="","",'AWP Estimate_Example'!D63)</f>
        <v/>
      </c>
      <c r="E75" t="str">
        <f>IF('AWP Estimate_Example'!E63="","",'AWP Estimate_Example'!E63)</f>
        <v>EACH</v>
      </c>
      <c r="F75" s="100">
        <f>IF('AWP Estimate_Example'!F63="","",'AWP Estimate_Example'!F63)</f>
        <v>68</v>
      </c>
      <c r="G75" s="99">
        <f>IF('AWP Estimate_Example'!G63="","",'AWP Estimate_Example'!G63)</f>
        <v>12000</v>
      </c>
      <c r="H75" s="99">
        <f>IF('AWP Estimate_Example'!H63="","",'AWP Estimate_Example'!H63)</f>
        <v>816000</v>
      </c>
      <c r="I75" s="41" t="str">
        <f>IF(Sheet15[[#This Row],[Item Number]]="", "", _xlfn.XLOOKUP(Sheet15[[#This Row],[Item Number]], 'Item Lookup Table'!A:A, 'Item Lookup Table'!D:D, " "))</f>
        <v>Yes</v>
      </c>
      <c r="J75" s="60" t="b">
        <v>0</v>
      </c>
      <c r="K75" s="60" t="b">
        <v>1</v>
      </c>
      <c r="L75" s="60" t="b">
        <v>1</v>
      </c>
      <c r="M75" s="60" t="b">
        <v>0</v>
      </c>
      <c r="N75" s="60" t="b">
        <v>0</v>
      </c>
      <c r="O75" s="60" t="b">
        <v>1</v>
      </c>
      <c r="P75" s="60" t="b">
        <v>0</v>
      </c>
      <c r="Q75" s="60" t="b">
        <v>0</v>
      </c>
      <c r="R75" s="43">
        <v>0.15</v>
      </c>
      <c r="S75" s="43">
        <v>0.5</v>
      </c>
      <c r="T75" s="43"/>
      <c r="U75" s="43"/>
      <c r="V7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7800</v>
      </c>
      <c r="W7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7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7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7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530400</v>
      </c>
      <c r="AA75" s="41" t="s">
        <v>4977</v>
      </c>
    </row>
    <row r="76" spans="1:27" ht="18.75" customHeight="1" x14ac:dyDescent="0.25">
      <c r="A76" t="str">
        <f>IF('AWP Estimate_Example'!A64="","",'AWP Estimate_Example'!A64)</f>
        <v>600</v>
      </c>
      <c r="B76" t="str">
        <f>IF('AWP Estimate_Example'!B64="","",'AWP Estimate_Example'!B64)</f>
        <v>604.0001.0003</v>
      </c>
      <c r="C76" t="str">
        <f>IF('AWP Estimate_Example'!C64="","",'AWP Estimate_Example'!C64)</f>
        <v>Storm Sewer Manhole, Type III</v>
      </c>
      <c r="D76" t="str">
        <f>IF('AWP Estimate_Example'!D64="","",'AWP Estimate_Example'!D64)</f>
        <v/>
      </c>
      <c r="E76" t="str">
        <f>IF('AWP Estimate_Example'!E64="","",'AWP Estimate_Example'!E64)</f>
        <v>EACH</v>
      </c>
      <c r="F76" s="100">
        <f>IF('AWP Estimate_Example'!F64="","",'AWP Estimate_Example'!F64)</f>
        <v>1</v>
      </c>
      <c r="G76" s="99">
        <f>IF('AWP Estimate_Example'!G64="","",'AWP Estimate_Example'!G64)</f>
        <v>30000</v>
      </c>
      <c r="H76" s="99">
        <f>IF('AWP Estimate_Example'!H64="","",'AWP Estimate_Example'!H64)</f>
        <v>30000</v>
      </c>
      <c r="I76" s="41" t="str">
        <f>IF(Sheet15[[#This Row],[Item Number]]="", "", _xlfn.XLOOKUP(Sheet15[[#This Row],[Item Number]], 'Item Lookup Table'!A:A, 'Item Lookup Table'!D:D, " "))</f>
        <v>Yes</v>
      </c>
      <c r="J76" s="60" t="b">
        <v>0</v>
      </c>
      <c r="K76" s="60" t="b">
        <v>1</v>
      </c>
      <c r="L76" s="60" t="b">
        <v>1</v>
      </c>
      <c r="M76" s="60" t="b">
        <v>0</v>
      </c>
      <c r="N76" s="60" t="b">
        <v>0</v>
      </c>
      <c r="O76" s="60" t="b">
        <v>1</v>
      </c>
      <c r="P76" s="60" t="b">
        <v>0</v>
      </c>
      <c r="Q76" s="60" t="b">
        <v>0</v>
      </c>
      <c r="R76" s="43">
        <v>0.15</v>
      </c>
      <c r="S76" s="43">
        <v>0.5</v>
      </c>
      <c r="T76" s="43"/>
      <c r="U76" s="43"/>
      <c r="V76"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19500</v>
      </c>
      <c r="W7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7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7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76"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19500</v>
      </c>
      <c r="AA76" s="41" t="s">
        <v>4977</v>
      </c>
    </row>
    <row r="77" spans="1:27" ht="18.75" customHeight="1" x14ac:dyDescent="0.25">
      <c r="A77" t="str">
        <f>IF('AWP Estimate_Example'!A65="","",'AWP Estimate_Example'!A65)</f>
        <v>610</v>
      </c>
      <c r="B77" t="str">
        <f>IF('AWP Estimate_Example'!B65="","",'AWP Estimate_Example'!B65)</f>
        <v>604.0003.0000</v>
      </c>
      <c r="C77" t="str">
        <f>IF('AWP Estimate_Example'!C65="","",'AWP Estimate_Example'!C65)</f>
        <v>Reconstruct Existing Manhole</v>
      </c>
      <c r="D77" t="str">
        <f>IF('AWP Estimate_Example'!D65="","",'AWP Estimate_Example'!D65)</f>
        <v/>
      </c>
      <c r="E77" t="str">
        <f>IF('AWP Estimate_Example'!E65="","",'AWP Estimate_Example'!E65)</f>
        <v>EACH</v>
      </c>
      <c r="F77" s="100">
        <f>IF('AWP Estimate_Example'!F65="","",'AWP Estimate_Example'!F65)</f>
        <v>4</v>
      </c>
      <c r="G77" s="99">
        <f>IF('AWP Estimate_Example'!G65="","",'AWP Estimate_Example'!G65)</f>
        <v>3500</v>
      </c>
      <c r="H77" s="99">
        <f>IF('AWP Estimate_Example'!H65="","",'AWP Estimate_Example'!H65)</f>
        <v>14000</v>
      </c>
      <c r="I77" s="41" t="str">
        <f>IF(Sheet15[[#This Row],[Item Number]]="", "", _xlfn.XLOOKUP(Sheet15[[#This Row],[Item Number]], 'Item Lookup Table'!A:A, 'Item Lookup Table'!D:D, " "))</f>
        <v>Yes</v>
      </c>
      <c r="J77" s="60" t="b">
        <v>0</v>
      </c>
      <c r="K77" s="60" t="b">
        <v>1</v>
      </c>
      <c r="L77" s="60" t="b">
        <v>1</v>
      </c>
      <c r="M77" s="60" t="b">
        <v>0</v>
      </c>
      <c r="N77" s="60" t="b">
        <v>0</v>
      </c>
      <c r="O77" s="60" t="b">
        <v>1</v>
      </c>
      <c r="P77" s="60" t="b">
        <v>0</v>
      </c>
      <c r="Q77" s="60" t="b">
        <v>0</v>
      </c>
      <c r="R77" s="43">
        <v>0.15</v>
      </c>
      <c r="S77" s="43">
        <v>0.5</v>
      </c>
      <c r="T77" s="43"/>
      <c r="U77" s="43"/>
      <c r="V77"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2275</v>
      </c>
      <c r="W7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7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7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77"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9100</v>
      </c>
      <c r="AA77" s="41" t="s">
        <v>4976</v>
      </c>
    </row>
    <row r="78" spans="1:27" ht="18.75" customHeight="1" x14ac:dyDescent="0.25">
      <c r="A78" t="str">
        <f>IF('AWP Estimate_Example'!A66="","",'AWP Estimate_Example'!A66)</f>
        <v>620</v>
      </c>
      <c r="B78" t="str">
        <f>IF('AWP Estimate_Example'!B66="","",'AWP Estimate_Example'!B66)</f>
        <v>604.0004.0000</v>
      </c>
      <c r="C78" t="str">
        <f>IF('AWP Estimate_Example'!C66="","",'AWP Estimate_Example'!C66)</f>
        <v>Adjust Existing Manhole</v>
      </c>
      <c r="D78" t="str">
        <f>IF('AWP Estimate_Example'!D66="","",'AWP Estimate_Example'!D66)</f>
        <v/>
      </c>
      <c r="E78" t="str">
        <f>IF('AWP Estimate_Example'!E66="","",'AWP Estimate_Example'!E66)</f>
        <v>EACH</v>
      </c>
      <c r="F78" s="100">
        <f>IF('AWP Estimate_Example'!F66="","",'AWP Estimate_Example'!F66)</f>
        <v>16</v>
      </c>
      <c r="G78" s="99">
        <f>IF('AWP Estimate_Example'!G66="","",'AWP Estimate_Example'!G66)</f>
        <v>2500</v>
      </c>
      <c r="H78" s="99">
        <f>IF('AWP Estimate_Example'!H66="","",'AWP Estimate_Example'!H66)</f>
        <v>40000</v>
      </c>
      <c r="I78" s="41" t="str">
        <f>IF(Sheet15[[#This Row],[Item Number]]="", "", _xlfn.XLOOKUP(Sheet15[[#This Row],[Item Number]], 'Item Lookup Table'!A:A, 'Item Lookup Table'!D:D, " "))</f>
        <v>Yes</v>
      </c>
      <c r="J78" s="60" t="b">
        <v>0</v>
      </c>
      <c r="K78" s="60" t="b">
        <v>1</v>
      </c>
      <c r="L78" s="60" t="b">
        <v>1</v>
      </c>
      <c r="M78" s="60" t="b">
        <v>0</v>
      </c>
      <c r="N78" s="60" t="b">
        <v>0</v>
      </c>
      <c r="O78" s="60" t="b">
        <v>1</v>
      </c>
      <c r="P78" s="60" t="b">
        <v>0</v>
      </c>
      <c r="Q78" s="60" t="b">
        <v>0</v>
      </c>
      <c r="R78" s="43">
        <v>0.15</v>
      </c>
      <c r="S78" s="43">
        <v>0.5</v>
      </c>
      <c r="T78" s="43"/>
      <c r="U78" s="43"/>
      <c r="V78"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1625</v>
      </c>
      <c r="W7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7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7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78"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26000</v>
      </c>
      <c r="AA78" s="41" t="s">
        <v>4978</v>
      </c>
    </row>
    <row r="79" spans="1:27" ht="18.75" customHeight="1" x14ac:dyDescent="0.25">
      <c r="A79" t="str">
        <f>IF('AWP Estimate_Example'!A67="","",'AWP Estimate_Example'!A67)</f>
        <v>630</v>
      </c>
      <c r="B79" t="str">
        <f>IF('AWP Estimate_Example'!B67="","",'AWP Estimate_Example'!B67)</f>
        <v>604.0005.000A</v>
      </c>
      <c r="C79" t="str">
        <f>IF('AWP Estimate_Example'!C67="","",'AWP Estimate_Example'!C67)</f>
        <v>Inlet, Type A</v>
      </c>
      <c r="D79" t="str">
        <f>IF('AWP Estimate_Example'!D67="","",'AWP Estimate_Example'!D67)</f>
        <v/>
      </c>
      <c r="E79" t="str">
        <f>IF('AWP Estimate_Example'!E67="","",'AWP Estimate_Example'!E67)</f>
        <v>EACH</v>
      </c>
      <c r="F79" s="100">
        <f>IF('AWP Estimate_Example'!F67="","",'AWP Estimate_Example'!F67)</f>
        <v>12</v>
      </c>
      <c r="G79" s="99">
        <f>IF('AWP Estimate_Example'!G67="","",'AWP Estimate_Example'!G67)</f>
        <v>5000</v>
      </c>
      <c r="H79" s="99">
        <f>IF('AWP Estimate_Example'!H67="","",'AWP Estimate_Example'!H67)</f>
        <v>60000</v>
      </c>
      <c r="I79" s="41" t="str">
        <f>IF(Sheet15[[#This Row],[Item Number]]="", "", _xlfn.XLOOKUP(Sheet15[[#This Row],[Item Number]], 'Item Lookup Table'!A:A, 'Item Lookup Table'!D:D, " "))</f>
        <v>Yes</v>
      </c>
      <c r="J79" s="60" t="b">
        <v>0</v>
      </c>
      <c r="K79" s="60" t="b">
        <v>1</v>
      </c>
      <c r="L79" s="60" t="b">
        <v>1</v>
      </c>
      <c r="M79" s="60" t="b">
        <v>0</v>
      </c>
      <c r="N79" s="60" t="b">
        <v>0</v>
      </c>
      <c r="O79" s="60" t="b">
        <v>1</v>
      </c>
      <c r="P79" s="60" t="b">
        <v>0</v>
      </c>
      <c r="Q79" s="60" t="b">
        <v>0</v>
      </c>
      <c r="R79" s="43">
        <v>0.15</v>
      </c>
      <c r="S79" s="43">
        <v>0.5</v>
      </c>
      <c r="T79" s="43"/>
      <c r="U79" s="43"/>
      <c r="V79"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3250</v>
      </c>
      <c r="W7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7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7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79"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39000</v>
      </c>
    </row>
    <row r="80" spans="1:27" ht="18.75" customHeight="1" x14ac:dyDescent="0.25">
      <c r="A80" t="str">
        <f>IF('AWP Estimate_Example'!A68="","",'AWP Estimate_Example'!A68)</f>
        <v>640</v>
      </c>
      <c r="B80" t="str">
        <f>IF('AWP Estimate_Example'!B68="","",'AWP Estimate_Example'!B68)</f>
        <v>604.0016.0000</v>
      </c>
      <c r="C80" t="str">
        <f>IF('AWP Estimate_Example'!C68="","",'AWP Estimate_Example'!C68)</f>
        <v>Adjust Inlet Frame and Grate</v>
      </c>
      <c r="D80" t="str">
        <f>IF('AWP Estimate_Example'!D68="","",'AWP Estimate_Example'!D68)</f>
        <v/>
      </c>
      <c r="E80" t="str">
        <f>IF('AWP Estimate_Example'!E68="","",'AWP Estimate_Example'!E68)</f>
        <v>EACH</v>
      </c>
      <c r="F80" s="100">
        <f>IF('AWP Estimate_Example'!F68="","",'AWP Estimate_Example'!F68)</f>
        <v>3</v>
      </c>
      <c r="G80" s="99">
        <f>IF('AWP Estimate_Example'!G68="","",'AWP Estimate_Example'!G68)</f>
        <v>1100</v>
      </c>
      <c r="H80" s="99">
        <f>IF('AWP Estimate_Example'!H68="","",'AWP Estimate_Example'!H68)</f>
        <v>3300</v>
      </c>
      <c r="I80" s="41" t="s">
        <v>302</v>
      </c>
      <c r="J80" s="60" t="b">
        <v>0</v>
      </c>
      <c r="K80" s="60" t="b">
        <v>1</v>
      </c>
      <c r="L80" s="60" t="b">
        <v>1</v>
      </c>
      <c r="M80" s="60" t="b">
        <v>0</v>
      </c>
      <c r="N80" s="60" t="b">
        <v>0</v>
      </c>
      <c r="O80" s="60" t="b">
        <v>1</v>
      </c>
      <c r="P80" s="60" t="b">
        <v>0</v>
      </c>
      <c r="Q80" s="60" t="b">
        <v>0</v>
      </c>
      <c r="R80" s="43">
        <v>0.15</v>
      </c>
      <c r="S80" s="43">
        <v>0.5</v>
      </c>
      <c r="T80" s="43"/>
      <c r="U80" s="43"/>
      <c r="V80"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715</v>
      </c>
      <c r="W8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8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8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80"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2145</v>
      </c>
    </row>
    <row r="81" spans="1:27" ht="18.75" customHeight="1" x14ac:dyDescent="0.25">
      <c r="A81" t="str">
        <f>IF('AWP Estimate_Example'!A69="","",'AWP Estimate_Example'!A69)</f>
        <v>650</v>
      </c>
      <c r="B81" t="str">
        <f>IF('AWP Estimate_Example'!B69="","",'AWP Estimate_Example'!B69)</f>
        <v>604.2014.000E</v>
      </c>
      <c r="C81" t="str">
        <f>IF('AWP Estimate_Example'!C69="","",'AWP Estimate_Example'!C69)</f>
        <v>Storm Drain Lift Station - N CURSEY ST</v>
      </c>
      <c r="D81" t="str">
        <f>IF('AWP Estimate_Example'!D69="","",'AWP Estimate_Example'!D69)</f>
        <v/>
      </c>
      <c r="E81" t="str">
        <f>IF('AWP Estimate_Example'!E69="","",'AWP Estimate_Example'!E69)</f>
        <v>LS</v>
      </c>
      <c r="F81" s="100" t="str">
        <f>IF('AWP Estimate_Example'!F69="","",'AWP Estimate_Example'!F69)</f>
        <v>All Required</v>
      </c>
      <c r="G81" s="99">
        <f>IF('AWP Estimate_Example'!G69="","",'AWP Estimate_Example'!G69)</f>
        <v>475000</v>
      </c>
      <c r="H81" s="99">
        <f>IF('AWP Estimate_Example'!H69="","",'AWP Estimate_Example'!H69)</f>
        <v>475000</v>
      </c>
      <c r="I81" s="41" t="str">
        <f>IF(Sheet15[[#This Row],[Item Number]]="", "", _xlfn.XLOOKUP(Sheet15[[#This Row],[Item Number]], 'Item Lookup Table'!A:A, 'Item Lookup Table'!D:D, " "))</f>
        <v>Yes</v>
      </c>
      <c r="J81" s="60" t="b">
        <v>1</v>
      </c>
      <c r="K81" s="60" t="b">
        <v>1</v>
      </c>
      <c r="L81" s="60" t="b">
        <v>1</v>
      </c>
      <c r="M81" s="60" t="b">
        <v>0</v>
      </c>
      <c r="N81" s="60" t="b">
        <v>1</v>
      </c>
      <c r="O81" s="60" t="b">
        <v>1</v>
      </c>
      <c r="P81" s="60" t="b">
        <v>0</v>
      </c>
      <c r="Q81" s="60" t="b">
        <v>0</v>
      </c>
      <c r="R81" s="43">
        <v>0.15</v>
      </c>
      <c r="S81" s="43">
        <v>0.3</v>
      </c>
      <c r="T81" s="43">
        <v>0.02</v>
      </c>
      <c r="U81" s="43">
        <v>0.05</v>
      </c>
      <c r="V81"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213750</v>
      </c>
      <c r="W81"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33250</v>
      </c>
      <c r="X81"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9500</v>
      </c>
      <c r="Y81"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23750</v>
      </c>
      <c r="Z81"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247000</v>
      </c>
    </row>
    <row r="82" spans="1:27" ht="18.75" customHeight="1" x14ac:dyDescent="0.25">
      <c r="A82" t="str">
        <f>IF('AWP Estimate_Example'!A70="","",'AWP Estimate_Example'!A70)</f>
        <v>660</v>
      </c>
      <c r="B82" t="str">
        <f>IF('AWP Estimate_Example'!B70="","",'AWP Estimate_Example'!B70)</f>
        <v>606.0001.0000</v>
      </c>
      <c r="C82" t="str">
        <f>IF('AWP Estimate_Example'!C70="","",'AWP Estimate_Example'!C70)</f>
        <v>W-Beam Guardrail</v>
      </c>
      <c r="D82" t="str">
        <f>IF('AWP Estimate_Example'!D70="","",'AWP Estimate_Example'!D70)</f>
        <v/>
      </c>
      <c r="E82" t="str">
        <f>IF('AWP Estimate_Example'!E70="","",'AWP Estimate_Example'!E70)</f>
        <v>LF</v>
      </c>
      <c r="F82" s="100">
        <f>IF('AWP Estimate_Example'!F70="","",'AWP Estimate_Example'!F70)</f>
        <v>1125</v>
      </c>
      <c r="G82" s="99">
        <f>IF('AWP Estimate_Example'!G70="","",'AWP Estimate_Example'!G70)</f>
        <v>40</v>
      </c>
      <c r="H82" s="99">
        <f>IF('AWP Estimate_Example'!H70="","",'AWP Estimate_Example'!H70)</f>
        <v>45000</v>
      </c>
      <c r="I82" s="41" t="str">
        <f>IF(Sheet15[[#This Row],[Item Number]]="", "", _xlfn.XLOOKUP(Sheet15[[#This Row],[Item Number]], 'Item Lookup Table'!A:A, 'Item Lookup Table'!D:D, " "))</f>
        <v>Yes</v>
      </c>
      <c r="J82" s="60" t="b">
        <v>0</v>
      </c>
      <c r="K82" s="60" t="b">
        <v>1</v>
      </c>
      <c r="L82" s="60" t="b">
        <v>1</v>
      </c>
      <c r="M82" s="60" t="b">
        <v>0</v>
      </c>
      <c r="N82" s="60" t="b">
        <v>0</v>
      </c>
      <c r="O82" s="60" t="b">
        <v>0</v>
      </c>
      <c r="P82" s="60" t="b">
        <v>0</v>
      </c>
      <c r="Q82" s="60" t="b">
        <v>0</v>
      </c>
      <c r="R82" s="43">
        <v>0.75</v>
      </c>
      <c r="S82" s="43"/>
      <c r="T82" s="43"/>
      <c r="U82" s="43"/>
      <c r="V82"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30</v>
      </c>
      <c r="W8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8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8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82"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33750</v>
      </c>
    </row>
    <row r="83" spans="1:27" ht="18.75" customHeight="1" x14ac:dyDescent="0.25">
      <c r="A83" t="str">
        <f>IF('AWP Estimate_Example'!A71="","",'AWP Estimate_Example'!A71)</f>
        <v>670</v>
      </c>
      <c r="B83" t="str">
        <f>IF('AWP Estimate_Example'!B71="","",'AWP Estimate_Example'!B71)</f>
        <v>606.0006.0000</v>
      </c>
      <c r="C83" t="str">
        <f>IF('AWP Estimate_Example'!C71="","",'AWP Estimate_Example'!C71)</f>
        <v>Removing and Disposing of Guardrail</v>
      </c>
      <c r="D83" t="str">
        <f>IF('AWP Estimate_Example'!D71="","",'AWP Estimate_Example'!D71)</f>
        <v/>
      </c>
      <c r="E83" t="str">
        <f>IF('AWP Estimate_Example'!E71="","",'AWP Estimate_Example'!E71)</f>
        <v>LF</v>
      </c>
      <c r="F83" s="100">
        <f>IF('AWP Estimate_Example'!F71="","",'AWP Estimate_Example'!F71)</f>
        <v>1070</v>
      </c>
      <c r="G83" s="99">
        <f>IF('AWP Estimate_Example'!G71="","",'AWP Estimate_Example'!G71)</f>
        <v>6</v>
      </c>
      <c r="H83" s="99">
        <f>IF('AWP Estimate_Example'!H71="","",'AWP Estimate_Example'!H71)</f>
        <v>6420</v>
      </c>
      <c r="I83" s="41" t="str">
        <f>IF(Sheet15[[#This Row],[Item Number]]="", "", _xlfn.XLOOKUP(Sheet15[[#This Row],[Item Number]], 'Item Lookup Table'!A:A, 'Item Lookup Table'!D:D, " "))</f>
        <v>No</v>
      </c>
      <c r="J83" s="60" t="b">
        <v>0</v>
      </c>
      <c r="K83" s="60" t="b">
        <v>0</v>
      </c>
      <c r="L83" s="60" t="b">
        <v>0</v>
      </c>
      <c r="M83" s="60" t="b">
        <v>0</v>
      </c>
      <c r="N83" s="60" t="b">
        <v>0</v>
      </c>
      <c r="O83" s="60" t="b">
        <v>0</v>
      </c>
      <c r="P83" s="60" t="b">
        <v>0</v>
      </c>
      <c r="Q83" s="60" t="b">
        <v>0</v>
      </c>
      <c r="S83" s="43"/>
      <c r="T83" s="43"/>
      <c r="U83" s="43"/>
      <c r="V83"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8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8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8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83"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84" spans="1:27" ht="18.75" customHeight="1" x14ac:dyDescent="0.25">
      <c r="A84" t="str">
        <f>IF('AWP Estimate_Example'!A72="","",'AWP Estimate_Example'!A72)</f>
        <v>680</v>
      </c>
      <c r="B84" t="str">
        <f>IF('AWP Estimate_Example'!B72="","",'AWP Estimate_Example'!B72)</f>
        <v>606.0013.0000</v>
      </c>
      <c r="C84" t="str">
        <f>IF('AWP Estimate_Example'!C72="","",'AWP Estimate_Example'!C72)</f>
        <v>Parallel Guardrail Terminal</v>
      </c>
      <c r="D84" t="str">
        <f>IF('AWP Estimate_Example'!D72="","",'AWP Estimate_Example'!D72)</f>
        <v/>
      </c>
      <c r="E84" t="str">
        <f>IF('AWP Estimate_Example'!E72="","",'AWP Estimate_Example'!E72)</f>
        <v>EACH</v>
      </c>
      <c r="F84" s="100">
        <f>IF('AWP Estimate_Example'!F72="","",'AWP Estimate_Example'!F72)</f>
        <v>2</v>
      </c>
      <c r="G84" s="99">
        <f>IF('AWP Estimate_Example'!G72="","",'AWP Estimate_Example'!G72)</f>
        <v>4000</v>
      </c>
      <c r="H84" s="99">
        <f>IF('AWP Estimate_Example'!H72="","",'AWP Estimate_Example'!H72)</f>
        <v>8000</v>
      </c>
      <c r="I84" s="41" t="str">
        <f>IF(Sheet15[[#This Row],[Item Number]]="", "", _xlfn.XLOOKUP(Sheet15[[#This Row],[Item Number]], 'Item Lookup Table'!A:A, 'Item Lookup Table'!D:D, " "))</f>
        <v>Yes</v>
      </c>
      <c r="J84" s="60" t="b">
        <v>0</v>
      </c>
      <c r="K84" s="60" t="b">
        <v>1</v>
      </c>
      <c r="L84" s="60" t="b">
        <v>1</v>
      </c>
      <c r="M84" s="60" t="b">
        <v>0</v>
      </c>
      <c r="N84" s="60" t="b">
        <v>0</v>
      </c>
      <c r="O84" s="60" t="b">
        <v>0</v>
      </c>
      <c r="P84" s="60" t="b">
        <v>0</v>
      </c>
      <c r="Q84" s="60" t="b">
        <v>0</v>
      </c>
      <c r="R84" s="43">
        <v>0.5</v>
      </c>
      <c r="S84" s="43"/>
      <c r="T84" s="43"/>
      <c r="U84" s="43"/>
      <c r="V84"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2000</v>
      </c>
      <c r="W8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8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8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84"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4000</v>
      </c>
    </row>
    <row r="85" spans="1:27" ht="18.75" customHeight="1" x14ac:dyDescent="0.25">
      <c r="A85" t="str">
        <f>IF('AWP Estimate_Example'!A73="","",'AWP Estimate_Example'!A73)</f>
        <v>690</v>
      </c>
      <c r="B85" t="str">
        <f>IF('AWP Estimate_Example'!B73="","",'AWP Estimate_Example'!B73)</f>
        <v>606.2005.0000</v>
      </c>
      <c r="C85" t="str">
        <f>IF('AWP Estimate_Example'!C73="","",'AWP Estimate_Example'!C73)</f>
        <v>Essential Replacement Parts</v>
      </c>
      <c r="D85" t="str">
        <f>IF('AWP Estimate_Example'!D73="","",'AWP Estimate_Example'!D73)</f>
        <v/>
      </c>
      <c r="E85" t="str">
        <f>IF('AWP Estimate_Example'!E73="","",'AWP Estimate_Example'!E73)</f>
        <v>LS</v>
      </c>
      <c r="F85" s="100" t="str">
        <f>IF('AWP Estimate_Example'!F73="","",'AWP Estimate_Example'!F73)</f>
        <v>All Required</v>
      </c>
      <c r="G85" s="99">
        <f>IF('AWP Estimate_Example'!G73="","",'AWP Estimate_Example'!G73)</f>
        <v>10000</v>
      </c>
      <c r="H85" s="99">
        <f>IF('AWP Estimate_Example'!H73="","",'AWP Estimate_Example'!H73)</f>
        <v>10000</v>
      </c>
      <c r="I85" s="41" t="str">
        <f>IF(Sheet15[[#This Row],[Item Number]]="", "", _xlfn.XLOOKUP(Sheet15[[#This Row],[Item Number]], 'Item Lookup Table'!A:A, 'Item Lookup Table'!D:D, " "))</f>
        <v>Yes</v>
      </c>
      <c r="J85" s="60" t="b">
        <v>0</v>
      </c>
      <c r="K85" s="60" t="b">
        <v>1</v>
      </c>
      <c r="L85" s="60" t="b">
        <v>1</v>
      </c>
      <c r="M85" s="60" t="b">
        <v>0</v>
      </c>
      <c r="N85" s="60" t="b">
        <v>0</v>
      </c>
      <c r="O85" s="60" t="b">
        <v>0</v>
      </c>
      <c r="P85" s="60" t="b">
        <v>0</v>
      </c>
      <c r="Q85" s="60" t="b">
        <v>0</v>
      </c>
      <c r="R85" s="43">
        <v>1</v>
      </c>
      <c r="S85" s="43"/>
      <c r="T85" s="43"/>
      <c r="U85" s="43"/>
      <c r="V8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10000</v>
      </c>
      <c r="W8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8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8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8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10000</v>
      </c>
    </row>
    <row r="86" spans="1:27" ht="18.75" customHeight="1" x14ac:dyDescent="0.25">
      <c r="A86" t="str">
        <f>IF('AWP Estimate_Example'!A74="","",'AWP Estimate_Example'!A74)</f>
        <v>700</v>
      </c>
      <c r="B86" t="str">
        <f>IF('AWP Estimate_Example'!B74="","",'AWP Estimate_Example'!B74)</f>
        <v>606.2006.0000</v>
      </c>
      <c r="C86" t="str">
        <f>IF('AWP Estimate_Example'!C74="","",'AWP Estimate_Example'!C74)</f>
        <v>Essential Replacement Parts - Installation</v>
      </c>
      <c r="D86" t="str">
        <f>IF('AWP Estimate_Example'!D74="","",'AWP Estimate_Example'!D74)</f>
        <v/>
      </c>
      <c r="E86" t="str">
        <f>IF('AWP Estimate_Example'!E74="","",'AWP Estimate_Example'!E74)</f>
        <v>CS</v>
      </c>
      <c r="F86" s="100" t="str">
        <f>IF('AWP Estimate_Example'!F74="","",'AWP Estimate_Example'!F74)</f>
        <v>All Required</v>
      </c>
      <c r="G86" s="99">
        <f>IF('AWP Estimate_Example'!G74="","",'AWP Estimate_Example'!G74)</f>
        <v>10000</v>
      </c>
      <c r="H86" s="99">
        <f>IF('AWP Estimate_Example'!H74="","",'AWP Estimate_Example'!H74)</f>
        <v>10000</v>
      </c>
      <c r="I86" s="41" t="str">
        <f>IF(Sheet15[[#This Row],[Item Number]]="", "", _xlfn.XLOOKUP(Sheet15[[#This Row],[Item Number]], 'Item Lookup Table'!A:A, 'Item Lookup Table'!D:D, " "))</f>
        <v>No</v>
      </c>
      <c r="J86" s="60" t="b">
        <v>0</v>
      </c>
      <c r="K86" s="60" t="b">
        <v>0</v>
      </c>
      <c r="L86" s="60" t="b">
        <v>0</v>
      </c>
      <c r="M86" s="60" t="b">
        <v>0</v>
      </c>
      <c r="N86" s="60" t="b">
        <v>0</v>
      </c>
      <c r="O86" s="60" t="b">
        <v>0</v>
      </c>
      <c r="P86" s="60" t="b">
        <v>0</v>
      </c>
      <c r="Q86" s="60" t="b">
        <v>0</v>
      </c>
      <c r="S86" s="43"/>
      <c r="T86" s="43"/>
      <c r="U86" s="43"/>
      <c r="V86"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8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8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8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86"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87" spans="1:27" ht="18.75" customHeight="1" x14ac:dyDescent="0.25">
      <c r="A87" t="str">
        <f>IF('AWP Estimate_Example'!A75="","",'AWP Estimate_Example'!A75)</f>
        <v>710</v>
      </c>
      <c r="B87" t="str">
        <f>IF('AWP Estimate_Example'!B75="","",'AWP Estimate_Example'!B75)</f>
        <v>607.0003.0000</v>
      </c>
      <c r="C87" t="str">
        <f>IF('AWP Estimate_Example'!C75="","",'AWP Estimate_Example'!C75)</f>
        <v>Chain Link Fence</v>
      </c>
      <c r="D87" t="str">
        <f>IF('AWP Estimate_Example'!D75="","",'AWP Estimate_Example'!D75)</f>
        <v/>
      </c>
      <c r="E87" t="str">
        <f>IF('AWP Estimate_Example'!E75="","",'AWP Estimate_Example'!E75)</f>
        <v>LF</v>
      </c>
      <c r="F87" s="100">
        <f>IF('AWP Estimate_Example'!F75="","",'AWP Estimate_Example'!F75)</f>
        <v>4000</v>
      </c>
      <c r="G87" s="99">
        <f>IF('AWP Estimate_Example'!G75="","",'AWP Estimate_Example'!G75)</f>
        <v>50</v>
      </c>
      <c r="H87" s="99">
        <f>IF('AWP Estimate_Example'!H75="","",'AWP Estimate_Example'!H75)</f>
        <v>200000</v>
      </c>
      <c r="I87" s="41" t="str">
        <f>IF(Sheet15[[#This Row],[Item Number]]="", "", _xlfn.XLOOKUP(Sheet15[[#This Row],[Item Number]], 'Item Lookup Table'!A:A, 'Item Lookup Table'!D:D, " "))</f>
        <v>Yes</v>
      </c>
      <c r="J87" s="60" t="b">
        <v>0</v>
      </c>
      <c r="K87" s="60" t="b">
        <v>1</v>
      </c>
      <c r="L87" s="60" t="b">
        <v>1</v>
      </c>
      <c r="M87" s="60" t="b">
        <v>0</v>
      </c>
      <c r="N87" s="60" t="b">
        <v>0</v>
      </c>
      <c r="O87" s="60" t="b">
        <v>0</v>
      </c>
      <c r="P87" s="60" t="b">
        <v>0</v>
      </c>
      <c r="Q87" s="60" t="b">
        <v>0</v>
      </c>
      <c r="R87" s="43">
        <v>0.3</v>
      </c>
      <c r="S87" s="43"/>
      <c r="T87" s="43"/>
      <c r="U87" s="43"/>
      <c r="V87"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15</v>
      </c>
      <c r="W8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8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8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87"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60000</v>
      </c>
    </row>
    <row r="88" spans="1:27" ht="18.75" customHeight="1" x14ac:dyDescent="0.25">
      <c r="A88" t="str">
        <f>IF('AWP Estimate_Example'!A76="","",'AWP Estimate_Example'!A76)</f>
        <v>720</v>
      </c>
      <c r="B88" t="str">
        <f>IF('AWP Estimate_Example'!B76="","",'AWP Estimate_Example'!B76)</f>
        <v>607.2005.0000</v>
      </c>
      <c r="C88" t="str">
        <f>IF('AWP Estimate_Example'!C76="","",'AWP Estimate_Example'!C76)</f>
        <v>Moose Fence, 9 FT HIGH</v>
      </c>
      <c r="D88" t="str">
        <f>IF('AWP Estimate_Example'!D76="","",'AWP Estimate_Example'!D76)</f>
        <v/>
      </c>
      <c r="E88" t="str">
        <f>IF('AWP Estimate_Example'!E76="","",'AWP Estimate_Example'!E76)</f>
        <v>LF</v>
      </c>
      <c r="F88" s="100">
        <f>IF('AWP Estimate_Example'!F76="","",'AWP Estimate_Example'!F76)</f>
        <v>1750</v>
      </c>
      <c r="G88" s="99">
        <f>IF('AWP Estimate_Example'!G76="","",'AWP Estimate_Example'!G76)</f>
        <v>35</v>
      </c>
      <c r="H88" s="99">
        <f>IF('AWP Estimate_Example'!H76="","",'AWP Estimate_Example'!H76)</f>
        <v>61250</v>
      </c>
      <c r="I88" s="41" t="str">
        <f>IF(Sheet15[[#This Row],[Item Number]]="", "", _xlfn.XLOOKUP(Sheet15[[#This Row],[Item Number]], 'Item Lookup Table'!A:A, 'Item Lookup Table'!D:D, " "))</f>
        <v>Yes</v>
      </c>
      <c r="J88" s="60" t="b">
        <v>0</v>
      </c>
      <c r="K88" s="60" t="b">
        <v>1</v>
      </c>
      <c r="L88" s="60" t="b">
        <v>1</v>
      </c>
      <c r="M88" s="60" t="b">
        <v>0</v>
      </c>
      <c r="N88" s="60" t="b">
        <v>0</v>
      </c>
      <c r="O88" s="60" t="b">
        <v>0</v>
      </c>
      <c r="P88" s="60" t="b">
        <v>0</v>
      </c>
      <c r="Q88" s="60" t="b">
        <v>0</v>
      </c>
      <c r="R88" s="43">
        <v>0.3</v>
      </c>
      <c r="S88" s="43"/>
      <c r="T88" s="43"/>
      <c r="U88" s="43"/>
      <c r="V88"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10.5</v>
      </c>
      <c r="W8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8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8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88"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18375</v>
      </c>
    </row>
    <row r="89" spans="1:27" ht="18.75" customHeight="1" x14ac:dyDescent="0.25">
      <c r="A89" t="str">
        <f>IF('AWP Estimate_Example'!A77="","",'AWP Estimate_Example'!A77)</f>
        <v>730</v>
      </c>
      <c r="B89" t="str">
        <f>IF('AWP Estimate_Example'!B77="","",'AWP Estimate_Example'!B77)</f>
        <v>608.0001.0004</v>
      </c>
      <c r="C89" t="str">
        <f>IF('AWP Estimate_Example'!C77="","",'AWP Estimate_Example'!C77)</f>
        <v>Concrete Sidewalk, 4 inches thick</v>
      </c>
      <c r="D89" t="str">
        <f>IF('AWP Estimate_Example'!D77="","",'AWP Estimate_Example'!D77)</f>
        <v/>
      </c>
      <c r="E89" t="str">
        <f>IF('AWP Estimate_Example'!E77="","",'AWP Estimate_Example'!E77)</f>
        <v>SY</v>
      </c>
      <c r="F89" s="100">
        <f>IF('AWP Estimate_Example'!F77="","",'AWP Estimate_Example'!F77)</f>
        <v>8500</v>
      </c>
      <c r="G89" s="99">
        <f>IF('AWP Estimate_Example'!G77="","",'AWP Estimate_Example'!G77)</f>
        <v>50</v>
      </c>
      <c r="H89" s="99">
        <f>IF('AWP Estimate_Example'!H77="","",'AWP Estimate_Example'!H77)</f>
        <v>425000</v>
      </c>
      <c r="I89" s="41" t="str">
        <f>IF(Sheet15[[#This Row],[Item Number]]="", "", _xlfn.XLOOKUP(Sheet15[[#This Row],[Item Number]], 'Item Lookup Table'!A:A, 'Item Lookup Table'!D:D, " "))</f>
        <v>Yes</v>
      </c>
      <c r="J89" s="60" t="b">
        <v>0</v>
      </c>
      <c r="K89" s="60" t="b">
        <v>1</v>
      </c>
      <c r="L89" s="60" t="b">
        <v>1</v>
      </c>
      <c r="M89" s="60" t="b">
        <v>0</v>
      </c>
      <c r="N89" s="60" t="b">
        <v>0</v>
      </c>
      <c r="O89" s="60" t="b">
        <v>0</v>
      </c>
      <c r="P89" s="60" t="b">
        <v>0</v>
      </c>
      <c r="Q89" s="60" t="b">
        <v>0</v>
      </c>
      <c r="R89" s="43">
        <v>0.15</v>
      </c>
      <c r="S89" s="43"/>
      <c r="T89" s="43"/>
      <c r="U89" s="43"/>
      <c r="V89"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7.5</v>
      </c>
      <c r="W8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8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8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89"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63750</v>
      </c>
      <c r="AA89" s="41" t="s">
        <v>4979</v>
      </c>
    </row>
    <row r="90" spans="1:27" ht="18.75" customHeight="1" x14ac:dyDescent="0.25">
      <c r="A90" t="str">
        <f>IF('AWP Estimate_Example'!A78="","",'AWP Estimate_Example'!A78)</f>
        <v>740</v>
      </c>
      <c r="B90" t="str">
        <f>IF('AWP Estimate_Example'!B78="","",'AWP Estimate_Example'!B78)</f>
        <v>608.0001.0006</v>
      </c>
      <c r="C90" t="str">
        <f>IF('AWP Estimate_Example'!C78="","",'AWP Estimate_Example'!C78)</f>
        <v>Concrete Sidewalk, 6 inches thick</v>
      </c>
      <c r="D90" t="str">
        <f>IF('AWP Estimate_Example'!D78="","",'AWP Estimate_Example'!D78)</f>
        <v/>
      </c>
      <c r="E90" t="str">
        <f>IF('AWP Estimate_Example'!E78="","",'AWP Estimate_Example'!E78)</f>
        <v>SY</v>
      </c>
      <c r="F90" s="100">
        <f>IF('AWP Estimate_Example'!F78="","",'AWP Estimate_Example'!F78)</f>
        <v>2300</v>
      </c>
      <c r="G90" s="99">
        <f>IF('AWP Estimate_Example'!G78="","",'AWP Estimate_Example'!G78)</f>
        <v>90</v>
      </c>
      <c r="H90" s="99">
        <f>IF('AWP Estimate_Example'!H78="","",'AWP Estimate_Example'!H78)</f>
        <v>207000</v>
      </c>
      <c r="I90" s="41" t="str">
        <f>IF(Sheet15[[#This Row],[Item Number]]="", "", _xlfn.XLOOKUP(Sheet15[[#This Row],[Item Number]], 'Item Lookup Table'!A:A, 'Item Lookup Table'!D:D, " "))</f>
        <v>Yes</v>
      </c>
      <c r="J90" s="60" t="b">
        <v>0</v>
      </c>
      <c r="K90" s="60" t="b">
        <v>1</v>
      </c>
      <c r="L90" s="60" t="b">
        <v>1</v>
      </c>
      <c r="M90" s="60" t="b">
        <v>0</v>
      </c>
      <c r="N90" s="60" t="b">
        <v>0</v>
      </c>
      <c r="O90" s="60" t="b">
        <v>0</v>
      </c>
      <c r="P90" s="60" t="b">
        <v>0</v>
      </c>
      <c r="Q90" s="60" t="b">
        <v>0</v>
      </c>
      <c r="R90" s="43">
        <v>0.15</v>
      </c>
      <c r="S90" s="43"/>
      <c r="T90" s="43"/>
      <c r="U90" s="43"/>
      <c r="V90"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13.5</v>
      </c>
      <c r="W9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9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9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90"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31050</v>
      </c>
      <c r="AA90" s="41" t="s">
        <v>4979</v>
      </c>
    </row>
    <row r="91" spans="1:27" ht="18.75" customHeight="1" x14ac:dyDescent="0.25">
      <c r="A91" t="str">
        <f>IF('AWP Estimate_Example'!A79="","",'AWP Estimate_Example'!A79)</f>
        <v>750</v>
      </c>
      <c r="B91" t="str">
        <f>IF('AWP Estimate_Example'!B79="","",'AWP Estimate_Example'!B79)</f>
        <v>608.0006.0000</v>
      </c>
      <c r="C91" t="str">
        <f>IF('AWP Estimate_Example'!C79="","",'AWP Estimate_Example'!C79)</f>
        <v>Curb Ramp</v>
      </c>
      <c r="D91" t="str">
        <f>IF('AWP Estimate_Example'!D79="","",'AWP Estimate_Example'!D79)</f>
        <v/>
      </c>
      <c r="E91" t="str">
        <f>IF('AWP Estimate_Example'!E79="","",'AWP Estimate_Example'!E79)</f>
        <v>EACH</v>
      </c>
      <c r="F91" s="100">
        <f>IF('AWP Estimate_Example'!F79="","",'AWP Estimate_Example'!F79)</f>
        <v>96</v>
      </c>
      <c r="G91" s="99">
        <f>IF('AWP Estimate_Example'!G79="","",'AWP Estimate_Example'!G79)</f>
        <v>5000</v>
      </c>
      <c r="H91" s="99">
        <f>IF('AWP Estimate_Example'!H79="","",'AWP Estimate_Example'!H79)</f>
        <v>480000</v>
      </c>
      <c r="I91" s="41" t="str">
        <f>IF(Sheet15[[#This Row],[Item Number]]="", "", _xlfn.XLOOKUP(Sheet15[[#This Row],[Item Number]], 'Item Lookup Table'!A:A, 'Item Lookup Table'!D:D, " "))</f>
        <v>Yes</v>
      </c>
      <c r="J91" s="60" t="b">
        <v>0</v>
      </c>
      <c r="K91" s="60" t="b">
        <v>1</v>
      </c>
      <c r="L91" s="60" t="b">
        <v>0</v>
      </c>
      <c r="M91" s="60" t="b">
        <v>0</v>
      </c>
      <c r="N91" s="60" t="b">
        <v>1</v>
      </c>
      <c r="O91" s="60" t="b">
        <v>0</v>
      </c>
      <c r="P91" s="60" t="b">
        <v>0</v>
      </c>
      <c r="Q91" s="60" t="b">
        <v>0</v>
      </c>
      <c r="S91" s="43">
        <v>0.3</v>
      </c>
      <c r="T91" s="43"/>
      <c r="U91" s="43"/>
      <c r="V91"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1500</v>
      </c>
      <c r="W9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9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9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91"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144000</v>
      </c>
      <c r="AA91" s="41" t="s">
        <v>4979</v>
      </c>
    </row>
    <row r="92" spans="1:27" ht="18.75" customHeight="1" x14ac:dyDescent="0.25">
      <c r="A92" t="str">
        <f>IF('AWP Estimate_Example'!A80="","",'AWP Estimate_Example'!A80)</f>
        <v>760</v>
      </c>
      <c r="B92" t="str">
        <f>IF('AWP Estimate_Example'!B80="","",'AWP Estimate_Example'!B80)</f>
        <v>608.2002.0000</v>
      </c>
      <c r="C92" t="str">
        <f>IF('AWP Estimate_Example'!C80="","",'AWP Estimate_Example'!C80)</f>
        <v>Asphalt Pathway</v>
      </c>
      <c r="D92" t="str">
        <f>IF('AWP Estimate_Example'!D80="","",'AWP Estimate_Example'!D80)</f>
        <v/>
      </c>
      <c r="E92" t="str">
        <f>IF('AWP Estimate_Example'!E80="","",'AWP Estimate_Example'!E80)</f>
        <v>TON</v>
      </c>
      <c r="F92" s="100">
        <f>IF('AWP Estimate_Example'!F80="","",'AWP Estimate_Example'!F80)</f>
        <v>1000</v>
      </c>
      <c r="G92" s="99">
        <f>IF('AWP Estimate_Example'!G80="","",'AWP Estimate_Example'!G80)</f>
        <v>300</v>
      </c>
      <c r="H92" s="99">
        <f>IF('AWP Estimate_Example'!H80="","",'AWP Estimate_Example'!H80)</f>
        <v>300000</v>
      </c>
      <c r="I92" s="41" t="str">
        <f>IF(Sheet15[[#This Row],[Item Number]]="", "", _xlfn.XLOOKUP(Sheet15[[#This Row],[Item Number]], 'Item Lookup Table'!A:A, 'Item Lookup Table'!D:D, " "))</f>
        <v>Yes</v>
      </c>
      <c r="J92" s="60" t="b">
        <v>0</v>
      </c>
      <c r="K92" s="60" t="b">
        <v>0</v>
      </c>
      <c r="L92" s="60" t="b">
        <v>0</v>
      </c>
      <c r="M92" s="60" t="b">
        <v>0</v>
      </c>
      <c r="N92" s="60" t="b">
        <v>0</v>
      </c>
      <c r="O92" s="60" t="b">
        <v>0</v>
      </c>
      <c r="P92" s="60" t="b">
        <v>1</v>
      </c>
      <c r="Q92" s="60" t="b">
        <v>0</v>
      </c>
      <c r="S92" s="43"/>
      <c r="T92" s="43"/>
      <c r="U92" s="43"/>
      <c r="V92"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9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9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9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92"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93" spans="1:27" ht="18.75" customHeight="1" x14ac:dyDescent="0.25">
      <c r="A93" t="str">
        <f>IF('AWP Estimate_Example'!A81="","",'AWP Estimate_Example'!A81)</f>
        <v>770</v>
      </c>
      <c r="B93" t="str">
        <f>IF('AWP Estimate_Example'!B81="","",'AWP Estimate_Example'!B81)</f>
        <v>608.2013.E004</v>
      </c>
      <c r="C93" t="str">
        <f>IF('AWP Estimate_Example'!C81="","",'AWP Estimate_Example'!C81)</f>
        <v>Concrete, Type V, 4 inches thick, Colored and Pattern Imprinted, SLABS, MEDIANS AND BUFFERS</v>
      </c>
      <c r="D93" t="str">
        <f>IF('AWP Estimate_Example'!D81="","",'AWP Estimate_Example'!D81)</f>
        <v/>
      </c>
      <c r="E93" t="str">
        <f>IF('AWP Estimate_Example'!E81="","",'AWP Estimate_Example'!E81)</f>
        <v>SY</v>
      </c>
      <c r="F93" s="100">
        <f>IF('AWP Estimate_Example'!F81="","",'AWP Estimate_Example'!F81)</f>
        <v>3000</v>
      </c>
      <c r="G93" s="99">
        <f>IF('AWP Estimate_Example'!G81="","",'AWP Estimate_Example'!G81)</f>
        <v>130</v>
      </c>
      <c r="H93" s="99">
        <f>IF('AWP Estimate_Example'!H81="","",'AWP Estimate_Example'!H81)</f>
        <v>390000</v>
      </c>
      <c r="I93" s="41" t="str">
        <f>IF(Sheet15[[#This Row],[Item Number]]="", "", _xlfn.XLOOKUP(Sheet15[[#This Row],[Item Number]], 'Item Lookup Table'!A:A, 'Item Lookup Table'!D:D, " "))</f>
        <v>Yes</v>
      </c>
      <c r="J93" s="60" t="b">
        <v>0</v>
      </c>
      <c r="K93" s="60" t="b">
        <v>1</v>
      </c>
      <c r="L93" s="60" t="b">
        <v>0</v>
      </c>
      <c r="M93" s="60" t="b">
        <v>0</v>
      </c>
      <c r="N93" s="60" t="b">
        <v>1</v>
      </c>
      <c r="O93" s="60" t="b">
        <v>0</v>
      </c>
      <c r="P93" s="60" t="b">
        <v>0</v>
      </c>
      <c r="Q93" s="60" t="b">
        <v>0</v>
      </c>
      <c r="S93" s="43">
        <v>0.3</v>
      </c>
      <c r="T93" s="43"/>
      <c r="U93" s="43"/>
      <c r="V93"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39</v>
      </c>
      <c r="W9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9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9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93"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117000</v>
      </c>
      <c r="AA93" s="41" t="s">
        <v>4979</v>
      </c>
    </row>
    <row r="94" spans="1:27" ht="18.75" customHeight="1" x14ac:dyDescent="0.25">
      <c r="A94" t="str">
        <f>IF('AWP Estimate_Example'!A82="","",'AWP Estimate_Example'!A82)</f>
        <v>780</v>
      </c>
      <c r="B94" t="str">
        <f>IF('AWP Estimate_Example'!B82="","",'AWP Estimate_Example'!B82)</f>
        <v>609.0002.0001</v>
      </c>
      <c r="C94" t="str">
        <f>IF('AWP Estimate_Example'!C82="","",'AWP Estimate_Example'!C82)</f>
        <v>Curb and Gutter, Type 1</v>
      </c>
      <c r="D94" t="str">
        <f>IF('AWP Estimate_Example'!D82="","",'AWP Estimate_Example'!D82)</f>
        <v/>
      </c>
      <c r="E94" t="str">
        <f>IF('AWP Estimate_Example'!E82="","",'AWP Estimate_Example'!E82)</f>
        <v>LF</v>
      </c>
      <c r="F94" s="100">
        <f>IF('AWP Estimate_Example'!F82="","",'AWP Estimate_Example'!F82)</f>
        <v>33000</v>
      </c>
      <c r="G94" s="99">
        <f>IF('AWP Estimate_Example'!G82="","",'AWP Estimate_Example'!G82)</f>
        <v>45</v>
      </c>
      <c r="H94" s="99">
        <f>IF('AWP Estimate_Example'!H82="","",'AWP Estimate_Example'!H82)</f>
        <v>1485000</v>
      </c>
      <c r="I94" s="41" t="str">
        <f>IF(Sheet15[[#This Row],[Item Number]]="", "", _xlfn.XLOOKUP(Sheet15[[#This Row],[Item Number]], 'Item Lookup Table'!A:A, 'Item Lookup Table'!D:D, " "))</f>
        <v>Yes</v>
      </c>
      <c r="J94" s="60" t="b">
        <v>0</v>
      </c>
      <c r="K94" s="60" t="b">
        <v>1</v>
      </c>
      <c r="L94" s="60" t="b">
        <v>0</v>
      </c>
      <c r="M94" s="60" t="b">
        <v>0</v>
      </c>
      <c r="N94" s="60" t="b">
        <v>1</v>
      </c>
      <c r="O94" s="60" t="b">
        <v>0</v>
      </c>
      <c r="P94" s="60" t="b">
        <v>0</v>
      </c>
      <c r="Q94" s="60" t="b">
        <v>0</v>
      </c>
      <c r="S94" s="43">
        <v>0.05</v>
      </c>
      <c r="T94" s="43"/>
      <c r="U94" s="43"/>
      <c r="V94"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2.25</v>
      </c>
      <c r="W9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9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9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94"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74250</v>
      </c>
      <c r="AA94" s="41" t="s">
        <v>4980</v>
      </c>
    </row>
    <row r="95" spans="1:27" ht="18.75" customHeight="1" x14ac:dyDescent="0.25">
      <c r="A95" t="str">
        <f>IF('AWP Estimate_Example'!A83="","",'AWP Estimate_Example'!A83)</f>
        <v>790</v>
      </c>
      <c r="B95" t="str">
        <f>IF('AWP Estimate_Example'!B83="","",'AWP Estimate_Example'!B83)</f>
        <v>609.0003.0000</v>
      </c>
      <c r="C95" t="str">
        <f>IF('AWP Estimate_Example'!C83="","",'AWP Estimate_Example'!C83)</f>
        <v>Backing Curb</v>
      </c>
      <c r="D95" t="str">
        <f>IF('AWP Estimate_Example'!D83="","",'AWP Estimate_Example'!D83)</f>
        <v/>
      </c>
      <c r="E95" t="str">
        <f>IF('AWP Estimate_Example'!E83="","",'AWP Estimate_Example'!E83)</f>
        <v>LF</v>
      </c>
      <c r="F95" s="100">
        <f>IF('AWP Estimate_Example'!F83="","",'AWP Estimate_Example'!F83)</f>
        <v>1500</v>
      </c>
      <c r="G95" s="99">
        <f>IF('AWP Estimate_Example'!G83="","",'AWP Estimate_Example'!G83)</f>
        <v>50</v>
      </c>
      <c r="H95" s="99">
        <f>IF('AWP Estimate_Example'!H83="","",'AWP Estimate_Example'!H83)</f>
        <v>75000</v>
      </c>
      <c r="I95" s="41" t="str">
        <f>IF(Sheet15[[#This Row],[Item Number]]="", "", _xlfn.XLOOKUP(Sheet15[[#This Row],[Item Number]], 'Item Lookup Table'!A:A, 'Item Lookup Table'!D:D, " "))</f>
        <v>Yes</v>
      </c>
      <c r="J95" s="60" t="b">
        <v>0</v>
      </c>
      <c r="K95" s="60" t="b">
        <v>1</v>
      </c>
      <c r="L95" s="60" t="b">
        <v>0</v>
      </c>
      <c r="M95" s="60" t="b">
        <v>0</v>
      </c>
      <c r="N95" s="60" t="b">
        <v>1</v>
      </c>
      <c r="O95" s="60" t="b">
        <v>0</v>
      </c>
      <c r="P95" s="60" t="b">
        <v>0</v>
      </c>
      <c r="Q95" s="60" t="b">
        <v>0</v>
      </c>
      <c r="S95" s="43">
        <v>0.05</v>
      </c>
      <c r="T95" s="43"/>
      <c r="U95" s="43"/>
      <c r="V9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2.5</v>
      </c>
      <c r="W9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9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9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9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3750</v>
      </c>
      <c r="AA95" s="41" t="s">
        <v>4980</v>
      </c>
    </row>
    <row r="96" spans="1:27" ht="18.75" customHeight="1" x14ac:dyDescent="0.25">
      <c r="A96" t="str">
        <f>IF('AWP Estimate_Example'!A84="","",'AWP Estimate_Example'!A84)</f>
        <v>800</v>
      </c>
      <c r="B96" t="str">
        <f>IF('AWP Estimate_Example'!B84="","",'AWP Estimate_Example'!B84)</f>
        <v>609.2000.0000</v>
      </c>
      <c r="C96" t="str">
        <f>IF('AWP Estimate_Example'!C84="","",'AWP Estimate_Example'!C84)</f>
        <v>Curb, Drain</v>
      </c>
      <c r="D96" t="str">
        <f>IF('AWP Estimate_Example'!D84="","",'AWP Estimate_Example'!D84)</f>
        <v/>
      </c>
      <c r="E96" t="str">
        <f>IF('AWP Estimate_Example'!E84="","",'AWP Estimate_Example'!E84)</f>
        <v>EACH</v>
      </c>
      <c r="F96" s="100">
        <f>IF('AWP Estimate_Example'!F84="","",'AWP Estimate_Example'!F84)</f>
        <v>9</v>
      </c>
      <c r="G96" s="99">
        <f>IF('AWP Estimate_Example'!G84="","",'AWP Estimate_Example'!G84)</f>
        <v>200</v>
      </c>
      <c r="H96" s="99">
        <f>IF('AWP Estimate_Example'!H84="","",'AWP Estimate_Example'!H84)</f>
        <v>1800</v>
      </c>
      <c r="I96" s="41" t="str">
        <f>IF(Sheet15[[#This Row],[Item Number]]="", "", _xlfn.XLOOKUP(Sheet15[[#This Row],[Item Number]], 'Item Lookup Table'!A:A, 'Item Lookup Table'!D:D, " "))</f>
        <v>Yes</v>
      </c>
      <c r="J96" s="60" t="b">
        <v>0</v>
      </c>
      <c r="K96" s="60" t="b">
        <v>1</v>
      </c>
      <c r="L96" s="60" t="b">
        <v>1</v>
      </c>
      <c r="M96" s="60" t="b">
        <v>0</v>
      </c>
      <c r="N96" s="60" t="b">
        <v>0</v>
      </c>
      <c r="O96" s="60" t="b">
        <v>1</v>
      </c>
      <c r="P96" s="60" t="b">
        <v>0</v>
      </c>
      <c r="Q96" s="60" t="b">
        <v>0</v>
      </c>
      <c r="R96" s="43">
        <v>0.05</v>
      </c>
      <c r="S96" s="43">
        <v>0.3</v>
      </c>
      <c r="T96" s="43"/>
      <c r="U96" s="43"/>
      <c r="V96"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70</v>
      </c>
      <c r="W9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9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9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96"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630</v>
      </c>
      <c r="AA96" s="41" t="s">
        <v>4979</v>
      </c>
    </row>
    <row r="97" spans="1:27" ht="18.75" customHeight="1" x14ac:dyDescent="0.25">
      <c r="A97" t="str">
        <f>IF('AWP Estimate_Example'!A85="","",'AWP Estimate_Example'!A85)</f>
        <v>810</v>
      </c>
      <c r="B97" t="str">
        <f>IF('AWP Estimate_Example'!B85="","",'AWP Estimate_Example'!B85)</f>
        <v>609.2003.0000</v>
      </c>
      <c r="C97" t="str">
        <f>IF('AWP Estimate_Example'!C85="","",'AWP Estimate_Example'!C85)</f>
        <v>Concrete Parking Bumper</v>
      </c>
      <c r="D97" t="str">
        <f>IF('AWP Estimate_Example'!D85="","",'AWP Estimate_Example'!D85)</f>
        <v/>
      </c>
      <c r="E97" t="str">
        <f>IF('AWP Estimate_Example'!E85="","",'AWP Estimate_Example'!E85)</f>
        <v>EACH</v>
      </c>
      <c r="F97" s="100">
        <f>IF('AWP Estimate_Example'!F85="","",'AWP Estimate_Example'!F85)</f>
        <v>40</v>
      </c>
      <c r="G97" s="99">
        <f>IF('AWP Estimate_Example'!G85="","",'AWP Estimate_Example'!G85)</f>
        <v>250</v>
      </c>
      <c r="H97" s="99">
        <f>IF('AWP Estimate_Example'!H85="","",'AWP Estimate_Example'!H85)</f>
        <v>10000</v>
      </c>
      <c r="I97" s="41" t="str">
        <f>IF(Sheet15[[#This Row],[Item Number]]="", "", _xlfn.XLOOKUP(Sheet15[[#This Row],[Item Number]], 'Item Lookup Table'!A:A, 'Item Lookup Table'!D:D, " "))</f>
        <v>Yes</v>
      </c>
      <c r="J97" s="60" t="b">
        <v>0</v>
      </c>
      <c r="K97" s="60" t="b">
        <v>1</v>
      </c>
      <c r="L97" s="60" t="b">
        <v>0</v>
      </c>
      <c r="M97" s="60" t="b">
        <v>0</v>
      </c>
      <c r="N97" s="60" t="b">
        <v>1</v>
      </c>
      <c r="O97" s="60" t="b">
        <v>0</v>
      </c>
      <c r="P97" s="60" t="b">
        <v>0</v>
      </c>
      <c r="Q97" s="60" t="b">
        <v>0</v>
      </c>
      <c r="S97" s="43">
        <v>0.3</v>
      </c>
      <c r="T97" s="43"/>
      <c r="U97" s="43"/>
      <c r="V97"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75</v>
      </c>
      <c r="W9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9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9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97"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3000</v>
      </c>
    </row>
    <row r="98" spans="1:27" ht="18.75" customHeight="1" x14ac:dyDescent="0.25">
      <c r="A98" t="str">
        <f>IF('AWP Estimate_Example'!A86="","",'AWP Estimate_Example'!A86)</f>
        <v>820</v>
      </c>
      <c r="B98" t="str">
        <f>IF('AWP Estimate_Example'!B86="","",'AWP Estimate_Example'!B86)</f>
        <v>610.0002.0000</v>
      </c>
      <c r="C98" t="str">
        <f>IF('AWP Estimate_Example'!C86="","",'AWP Estimate_Example'!C86)</f>
        <v>Ditch Lining</v>
      </c>
      <c r="D98" t="str">
        <f>IF('AWP Estimate_Example'!D86="","",'AWP Estimate_Example'!D86)</f>
        <v/>
      </c>
      <c r="E98" t="str">
        <f>IF('AWP Estimate_Example'!E86="","",'AWP Estimate_Example'!E86)</f>
        <v>TON</v>
      </c>
      <c r="F98" s="100">
        <f>IF('AWP Estimate_Example'!F86="","",'AWP Estimate_Example'!F86)</f>
        <v>2360</v>
      </c>
      <c r="G98" s="99">
        <f>IF('AWP Estimate_Example'!G86="","",'AWP Estimate_Example'!G86)</f>
        <v>115</v>
      </c>
      <c r="H98" s="99">
        <f>IF('AWP Estimate_Example'!H86="","",'AWP Estimate_Example'!H86)</f>
        <v>271400</v>
      </c>
      <c r="I98" s="41" t="str">
        <f>IF(Sheet15[[#This Row],[Item Number]]="", "", _xlfn.XLOOKUP(Sheet15[[#This Row],[Item Number]], 'Item Lookup Table'!A:A, 'Item Lookup Table'!D:D, " "))</f>
        <v>Yes</v>
      </c>
      <c r="J98" s="60" t="b">
        <v>0</v>
      </c>
      <c r="K98" s="60" t="b">
        <v>0</v>
      </c>
      <c r="L98" s="60" t="b">
        <v>0</v>
      </c>
      <c r="M98" s="60" t="b">
        <v>0</v>
      </c>
      <c r="N98" s="60" t="b">
        <v>0</v>
      </c>
      <c r="O98" s="60" t="b">
        <v>0</v>
      </c>
      <c r="P98" s="60" t="b">
        <v>1</v>
      </c>
      <c r="Q98" s="60" t="b">
        <v>0</v>
      </c>
      <c r="S98" s="43"/>
      <c r="T98" s="43"/>
      <c r="U98" s="43"/>
      <c r="V98"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9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9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9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98"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99" spans="1:27" ht="18.75" customHeight="1" x14ac:dyDescent="0.25">
      <c r="A99" t="str">
        <f>IF('AWP Estimate_Example'!A87="","",'AWP Estimate_Example'!A87)</f>
        <v>830</v>
      </c>
      <c r="B99" t="str">
        <f>IF('AWP Estimate_Example'!B87="","",'AWP Estimate_Example'!B87)</f>
        <v>611.0001.0001</v>
      </c>
      <c r="C99" t="str">
        <f>IF('AWP Estimate_Example'!C87="","",'AWP Estimate_Example'!C87)</f>
        <v>Riprap, Class I</v>
      </c>
      <c r="D99" t="str">
        <f>IF('AWP Estimate_Example'!D87="","",'AWP Estimate_Example'!D87)</f>
        <v/>
      </c>
      <c r="E99" t="str">
        <f>IF('AWP Estimate_Example'!E87="","",'AWP Estimate_Example'!E87)</f>
        <v>CY</v>
      </c>
      <c r="F99" s="100">
        <f>IF('AWP Estimate_Example'!F87="","",'AWP Estimate_Example'!F87)</f>
        <v>1550</v>
      </c>
      <c r="G99" s="99">
        <f>IF('AWP Estimate_Example'!G87="","",'AWP Estimate_Example'!G87)</f>
        <v>100</v>
      </c>
      <c r="H99" s="99">
        <f>IF('AWP Estimate_Example'!H87="","",'AWP Estimate_Example'!H87)</f>
        <v>155000</v>
      </c>
      <c r="I99" s="41" t="str">
        <f>IF(Sheet15[[#This Row],[Item Number]]="", "", _xlfn.XLOOKUP(Sheet15[[#This Row],[Item Number]], 'Item Lookup Table'!A:A, 'Item Lookup Table'!D:D, " "))</f>
        <v>Yes</v>
      </c>
      <c r="J99" s="60" t="b">
        <v>0</v>
      </c>
      <c r="K99" s="60" t="b">
        <v>0</v>
      </c>
      <c r="L99" s="60" t="b">
        <v>0</v>
      </c>
      <c r="M99" s="60" t="b">
        <v>0</v>
      </c>
      <c r="N99" s="60" t="b">
        <v>0</v>
      </c>
      <c r="O99" s="60" t="b">
        <v>0</v>
      </c>
      <c r="P99" s="60" t="b">
        <v>1</v>
      </c>
      <c r="Q99" s="60" t="b">
        <v>0</v>
      </c>
      <c r="S99" s="43"/>
      <c r="T99" s="43"/>
      <c r="U99" s="43"/>
      <c r="V99"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9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9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9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99"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00" spans="1:27" ht="18.75" customHeight="1" x14ac:dyDescent="0.25">
      <c r="A100" t="str">
        <f>IF('AWP Estimate_Example'!A88="","",'AWP Estimate_Example'!A88)</f>
        <v>840</v>
      </c>
      <c r="B100" t="str">
        <f>IF('AWP Estimate_Example'!B88="","",'AWP Estimate_Example'!B88)</f>
        <v>614.0001.0000</v>
      </c>
      <c r="C100" t="str">
        <f>IF('AWP Estimate_Example'!C88="","",'AWP Estimate_Example'!C88)</f>
        <v>Concrete Barrier</v>
      </c>
      <c r="D100" t="str">
        <f>IF('AWP Estimate_Example'!D88="","",'AWP Estimate_Example'!D88)</f>
        <v/>
      </c>
      <c r="E100" t="str">
        <f>IF('AWP Estimate_Example'!E88="","",'AWP Estimate_Example'!E88)</f>
        <v>LF</v>
      </c>
      <c r="F100" s="100">
        <f>IF('AWP Estimate_Example'!F88="","",'AWP Estimate_Example'!F88)</f>
        <v>155</v>
      </c>
      <c r="G100" s="99">
        <f>IF('AWP Estimate_Example'!G88="","",'AWP Estimate_Example'!G88)</f>
        <v>400</v>
      </c>
      <c r="H100" s="99">
        <f>IF('AWP Estimate_Example'!H88="","",'AWP Estimate_Example'!H88)</f>
        <v>62000</v>
      </c>
      <c r="I100" s="41" t="str">
        <f>IF(Sheet15[[#This Row],[Item Number]]="", "", _xlfn.XLOOKUP(Sheet15[[#This Row],[Item Number]], 'Item Lookup Table'!A:A, 'Item Lookup Table'!D:D, " "))</f>
        <v>Yes</v>
      </c>
      <c r="J100" s="60" t="b">
        <v>0</v>
      </c>
      <c r="K100" s="60" t="b">
        <v>1</v>
      </c>
      <c r="L100" s="60" t="b">
        <v>1</v>
      </c>
      <c r="M100" s="60" t="b">
        <v>0</v>
      </c>
      <c r="N100" s="60" t="b">
        <v>0</v>
      </c>
      <c r="O100" s="60" t="b">
        <v>1</v>
      </c>
      <c r="P100" s="60" t="b">
        <v>0</v>
      </c>
      <c r="Q100" s="60" t="b">
        <v>0</v>
      </c>
      <c r="R100" s="43">
        <v>0.1</v>
      </c>
      <c r="S100" s="43">
        <v>0.65</v>
      </c>
      <c r="T100" s="43"/>
      <c r="U100" s="43"/>
      <c r="V100"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300</v>
      </c>
      <c r="W10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0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0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00"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46500</v>
      </c>
      <c r="AA100" s="41" t="s">
        <v>4977</v>
      </c>
    </row>
    <row r="101" spans="1:27" ht="18.75" customHeight="1" x14ac:dyDescent="0.25">
      <c r="A101" t="str">
        <f>IF('AWP Estimate_Example'!A89="","",'AWP Estimate_Example'!A89)</f>
        <v>850</v>
      </c>
      <c r="B101" t="str">
        <f>IF('AWP Estimate_Example'!B89="","",'AWP Estimate_Example'!B89)</f>
        <v>615.0001.0000</v>
      </c>
      <c r="C101" t="str">
        <f>IF('AWP Estimate_Example'!C89="","",'AWP Estimate_Example'!C89)</f>
        <v>Standard Sign</v>
      </c>
      <c r="D101" t="str">
        <f>IF('AWP Estimate_Example'!D89="","",'AWP Estimate_Example'!D89)</f>
        <v/>
      </c>
      <c r="E101" t="str">
        <f>IF('AWP Estimate_Example'!E89="","",'AWP Estimate_Example'!E89)</f>
        <v>SF</v>
      </c>
      <c r="F101" s="100">
        <f>IF('AWP Estimate_Example'!F89="","",'AWP Estimate_Example'!F89)</f>
        <v>2544</v>
      </c>
      <c r="G101" s="99">
        <f>IF('AWP Estimate_Example'!G89="","",'AWP Estimate_Example'!G89)</f>
        <v>200</v>
      </c>
      <c r="H101" s="99">
        <f>IF('AWP Estimate_Example'!H89="","",'AWP Estimate_Example'!H89)</f>
        <v>508800</v>
      </c>
      <c r="I101" s="41" t="str">
        <f>IF(Sheet15[[#This Row],[Item Number]]="", "", _xlfn.XLOOKUP(Sheet15[[#This Row],[Item Number]], 'Item Lookup Table'!A:A, 'Item Lookup Table'!D:D, " "))</f>
        <v>Yes</v>
      </c>
      <c r="J101" s="60" t="b">
        <v>0</v>
      </c>
      <c r="K101" s="60" t="b">
        <v>1</v>
      </c>
      <c r="L101" s="60" t="b">
        <v>1</v>
      </c>
      <c r="M101" s="60" t="b">
        <v>0</v>
      </c>
      <c r="N101" s="60" t="b">
        <v>0</v>
      </c>
      <c r="O101" s="60" t="b">
        <v>0</v>
      </c>
      <c r="P101" s="60" t="b">
        <v>0</v>
      </c>
      <c r="Q101" s="60" t="b">
        <v>0</v>
      </c>
      <c r="R101" s="43">
        <v>0.6</v>
      </c>
      <c r="S101" s="43"/>
      <c r="T101" s="43"/>
      <c r="U101" s="43"/>
      <c r="V101"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120</v>
      </c>
      <c r="W10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0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0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01"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305280</v>
      </c>
    </row>
    <row r="102" spans="1:27" ht="18.75" customHeight="1" x14ac:dyDescent="0.25">
      <c r="A102" t="str">
        <f>IF('AWP Estimate_Example'!A90="","",'AWP Estimate_Example'!A90)</f>
        <v>860</v>
      </c>
      <c r="B102" t="str">
        <f>IF('AWP Estimate_Example'!B90="","",'AWP Estimate_Example'!B90)</f>
        <v>615.0005.0000</v>
      </c>
      <c r="C102" t="str">
        <f>IF('AWP Estimate_Example'!C90="","",'AWP Estimate_Example'!C90)</f>
        <v>Delineator, Flexible</v>
      </c>
      <c r="D102" t="str">
        <f>IF('AWP Estimate_Example'!D90="","",'AWP Estimate_Example'!D90)</f>
        <v/>
      </c>
      <c r="E102" t="str">
        <f>IF('AWP Estimate_Example'!E90="","",'AWP Estimate_Example'!E90)</f>
        <v>EACH</v>
      </c>
      <c r="F102" s="100">
        <f>IF('AWP Estimate_Example'!F90="","",'AWP Estimate_Example'!F90)</f>
        <v>78</v>
      </c>
      <c r="G102" s="99">
        <f>IF('AWP Estimate_Example'!G90="","",'AWP Estimate_Example'!G90)</f>
        <v>150</v>
      </c>
      <c r="H102" s="99">
        <f>IF('AWP Estimate_Example'!H90="","",'AWP Estimate_Example'!H90)</f>
        <v>11700</v>
      </c>
      <c r="I102" s="41" t="str">
        <f>IF(Sheet15[[#This Row],[Item Number]]="", "", _xlfn.XLOOKUP(Sheet15[[#This Row],[Item Number]], 'Item Lookup Table'!A:A, 'Item Lookup Table'!D:D, " "))</f>
        <v>Yes</v>
      </c>
      <c r="J102" s="60" t="b">
        <v>0</v>
      </c>
      <c r="K102" s="60" t="b">
        <v>1</v>
      </c>
      <c r="L102" s="60" t="b">
        <v>0</v>
      </c>
      <c r="M102" s="60" t="b">
        <v>0</v>
      </c>
      <c r="N102" s="60" t="b">
        <v>1</v>
      </c>
      <c r="O102" s="60" t="b">
        <v>0</v>
      </c>
      <c r="P102" s="60" t="b">
        <v>0</v>
      </c>
      <c r="Q102" s="60" t="b">
        <v>0</v>
      </c>
      <c r="S102" s="43">
        <v>0.6</v>
      </c>
      <c r="T102" s="43"/>
      <c r="U102" s="43"/>
      <c r="V102"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90</v>
      </c>
      <c r="W10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0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0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02"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7020</v>
      </c>
      <c r="AA102" s="41" t="s">
        <v>4981</v>
      </c>
    </row>
    <row r="103" spans="1:27" ht="18.75" customHeight="1" x14ac:dyDescent="0.25">
      <c r="A103" t="str">
        <f>IF('AWP Estimate_Example'!A91="","",'AWP Estimate_Example'!A91)</f>
        <v>870</v>
      </c>
      <c r="B103" t="str">
        <f>IF('AWP Estimate_Example'!B91="","",'AWP Estimate_Example'!B91)</f>
        <v>618.0002.0000</v>
      </c>
      <c r="C103" t="str">
        <f>IF('AWP Estimate_Example'!C91="","",'AWP Estimate_Example'!C91)</f>
        <v>Seeding</v>
      </c>
      <c r="D103" t="str">
        <f>IF('AWP Estimate_Example'!D91="","",'AWP Estimate_Example'!D91)</f>
        <v/>
      </c>
      <c r="E103" t="str">
        <f>IF('AWP Estimate_Example'!E91="","",'AWP Estimate_Example'!E91)</f>
        <v>LB</v>
      </c>
      <c r="F103" s="100">
        <f>IF('AWP Estimate_Example'!F91="","",'AWP Estimate_Example'!F91)</f>
        <v>785</v>
      </c>
      <c r="G103" s="99">
        <f>IF('AWP Estimate_Example'!G91="","",'AWP Estimate_Example'!G91)</f>
        <v>165</v>
      </c>
      <c r="H103" s="99">
        <f>IF('AWP Estimate_Example'!H91="","",'AWP Estimate_Example'!H91)</f>
        <v>129525</v>
      </c>
      <c r="I103" s="41" t="str">
        <f>IF(Sheet15[[#This Row],[Item Number]]="", "", _xlfn.XLOOKUP(Sheet15[[#This Row],[Item Number]], 'Item Lookup Table'!A:A, 'Item Lookup Table'!D:D, " "))</f>
        <v>Yes</v>
      </c>
      <c r="J103" s="60" t="b">
        <v>0</v>
      </c>
      <c r="K103" s="60" t="b">
        <v>1</v>
      </c>
      <c r="L103" s="60" t="b">
        <v>0</v>
      </c>
      <c r="M103" s="60" t="b">
        <v>0</v>
      </c>
      <c r="N103" s="60" t="b">
        <v>1</v>
      </c>
      <c r="O103" s="60" t="b">
        <v>0</v>
      </c>
      <c r="P103" s="60" t="b">
        <v>0</v>
      </c>
      <c r="Q103" s="60" t="b">
        <v>0</v>
      </c>
      <c r="S103" s="43">
        <v>0.3</v>
      </c>
      <c r="T103" s="43"/>
      <c r="U103" s="43"/>
      <c r="V103"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49.5</v>
      </c>
      <c r="W10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0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0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03"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38857.5</v>
      </c>
    </row>
    <row r="104" spans="1:27" ht="18.75" customHeight="1" x14ac:dyDescent="0.25">
      <c r="A104" t="str">
        <f>IF('AWP Estimate_Example'!A92="","",'AWP Estimate_Example'!A92)</f>
        <v>880</v>
      </c>
      <c r="B104" t="str">
        <f>IF('AWP Estimate_Example'!B92="","",'AWP Estimate_Example'!B92)</f>
        <v>618.0003.0000</v>
      </c>
      <c r="C104" t="str">
        <f>IF('AWP Estimate_Example'!C92="","",'AWP Estimate_Example'!C92)</f>
        <v>Water for Seeding</v>
      </c>
      <c r="D104" t="str">
        <f>IF('AWP Estimate_Example'!D92="","",'AWP Estimate_Example'!D92)</f>
        <v/>
      </c>
      <c r="E104" t="str">
        <f>IF('AWP Estimate_Example'!E92="","",'AWP Estimate_Example'!E92)</f>
        <v>MGAL</v>
      </c>
      <c r="F104" s="100">
        <f>IF('AWP Estimate_Example'!F92="","",'AWP Estimate_Example'!F92)</f>
        <v>570</v>
      </c>
      <c r="G104" s="99">
        <f>IF('AWP Estimate_Example'!G92="","",'AWP Estimate_Example'!G92)</f>
        <v>30</v>
      </c>
      <c r="H104" s="99">
        <f>IF('AWP Estimate_Example'!H92="","",'AWP Estimate_Example'!H92)</f>
        <v>17100</v>
      </c>
      <c r="I104" s="41" t="str">
        <f>IF(Sheet15[[#This Row],[Item Number]]="", "", _xlfn.XLOOKUP(Sheet15[[#This Row],[Item Number]], 'Item Lookup Table'!A:A, 'Item Lookup Table'!D:D, " "))</f>
        <v>No</v>
      </c>
      <c r="J104" s="60" t="b">
        <v>0</v>
      </c>
      <c r="K104" s="60" t="b">
        <v>0</v>
      </c>
      <c r="L104" s="60" t="b">
        <v>0</v>
      </c>
      <c r="M104" s="60" t="b">
        <v>0</v>
      </c>
      <c r="N104" s="60" t="b">
        <v>0</v>
      </c>
      <c r="O104" s="60" t="b">
        <v>0</v>
      </c>
      <c r="P104" s="60" t="b">
        <v>0</v>
      </c>
      <c r="Q104" s="60" t="b">
        <v>0</v>
      </c>
      <c r="S104" s="43"/>
      <c r="T104" s="43"/>
      <c r="U104" s="43"/>
      <c r="V104"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0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0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0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04"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05" spans="1:27" ht="18.75" customHeight="1" x14ac:dyDescent="0.25">
      <c r="A105" t="str">
        <f>IF('AWP Estimate_Example'!A93="","",'AWP Estimate_Example'!A93)</f>
        <v>890</v>
      </c>
      <c r="B105" t="str">
        <f>IF('AWP Estimate_Example'!B93="","",'AWP Estimate_Example'!B93)</f>
        <v>618.2002.000B</v>
      </c>
      <c r="C105" t="str">
        <f>IF('AWP Estimate_Example'!C93="","",'AWP Estimate_Example'!C93)</f>
        <v>Seeding - Wetland</v>
      </c>
      <c r="D105" t="str">
        <f>IF('AWP Estimate_Example'!D93="","",'AWP Estimate_Example'!D93)</f>
        <v/>
      </c>
      <c r="E105" t="str">
        <f>IF('AWP Estimate_Example'!E93="","",'AWP Estimate_Example'!E93)</f>
        <v>LB</v>
      </c>
      <c r="F105" s="100">
        <f>IF('AWP Estimate_Example'!F93="","",'AWP Estimate_Example'!F93)</f>
        <v>72</v>
      </c>
      <c r="G105" s="99">
        <f>IF('AWP Estimate_Example'!G93="","",'AWP Estimate_Example'!G93)</f>
        <v>175</v>
      </c>
      <c r="H105" s="99">
        <f>IF('AWP Estimate_Example'!H93="","",'AWP Estimate_Example'!H93)</f>
        <v>12600</v>
      </c>
      <c r="I105" s="41" t="str">
        <f>IF(Sheet15[[#This Row],[Item Number]]="", "", _xlfn.XLOOKUP(Sheet15[[#This Row],[Item Number]], 'Item Lookup Table'!A:A, 'Item Lookup Table'!D:D, " "))</f>
        <v>Yes</v>
      </c>
      <c r="J105" s="60" t="b">
        <v>0</v>
      </c>
      <c r="K105" s="60" t="b">
        <v>1</v>
      </c>
      <c r="L105" s="60" t="b">
        <v>0</v>
      </c>
      <c r="M105" s="60" t="b">
        <v>0</v>
      </c>
      <c r="N105" s="60" t="b">
        <v>1</v>
      </c>
      <c r="O105" s="60" t="b">
        <v>0</v>
      </c>
      <c r="P105" s="60" t="b">
        <v>0</v>
      </c>
      <c r="Q105" s="60" t="b">
        <v>0</v>
      </c>
      <c r="S105" s="43">
        <v>0.3</v>
      </c>
      <c r="T105" s="43"/>
      <c r="U105" s="43"/>
      <c r="V10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52.5</v>
      </c>
      <c r="W10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0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0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0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3780</v>
      </c>
    </row>
    <row r="106" spans="1:27" ht="18.75" customHeight="1" x14ac:dyDescent="0.25">
      <c r="A106" t="str">
        <f>IF('AWP Estimate_Example'!A94="","",'AWP Estimate_Example'!A94)</f>
        <v>900</v>
      </c>
      <c r="B106" t="str">
        <f>IF('AWP Estimate_Example'!B94="","",'AWP Estimate_Example'!B94)</f>
        <v>619.2003.0000</v>
      </c>
      <c r="C106" t="str">
        <f>IF('AWP Estimate_Example'!C94="","",'AWP Estimate_Example'!C94)</f>
        <v>Sediment Retention Fiber Rolls</v>
      </c>
      <c r="D106" t="str">
        <f>IF('AWP Estimate_Example'!D94="","",'AWP Estimate_Example'!D94)</f>
        <v/>
      </c>
      <c r="E106" t="str">
        <f>IF('AWP Estimate_Example'!E94="","",'AWP Estimate_Example'!E94)</f>
        <v>LF</v>
      </c>
      <c r="F106" s="100">
        <f>IF('AWP Estimate_Example'!F94="","",'AWP Estimate_Example'!F94)</f>
        <v>10000</v>
      </c>
      <c r="G106" s="99">
        <f>IF('AWP Estimate_Example'!G94="","",'AWP Estimate_Example'!G94)</f>
        <v>15</v>
      </c>
      <c r="H106" s="99">
        <f>IF('AWP Estimate_Example'!H94="","",'AWP Estimate_Example'!H94)</f>
        <v>150000</v>
      </c>
      <c r="I106" s="41" t="str">
        <f>IF(Sheet15[[#This Row],[Item Number]]="", "", _xlfn.XLOOKUP(Sheet15[[#This Row],[Item Number]], 'Item Lookup Table'!A:A, 'Item Lookup Table'!D:D, " "))</f>
        <v>No</v>
      </c>
      <c r="J106" s="60" t="b">
        <v>0</v>
      </c>
      <c r="K106" s="60" t="b">
        <v>0</v>
      </c>
      <c r="L106" s="60" t="b">
        <v>0</v>
      </c>
      <c r="M106" s="60" t="b">
        <v>0</v>
      </c>
      <c r="N106" s="60" t="b">
        <v>0</v>
      </c>
      <c r="O106" s="60" t="b">
        <v>0</v>
      </c>
      <c r="P106" s="60" t="b">
        <v>0</v>
      </c>
      <c r="Q106" s="60" t="b">
        <v>0</v>
      </c>
      <c r="S106" s="43"/>
      <c r="T106" s="43"/>
      <c r="U106" s="43"/>
      <c r="V106"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0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0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0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06"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07" spans="1:27" ht="18.75" customHeight="1" x14ac:dyDescent="0.25">
      <c r="A107" t="str">
        <f>IF('AWP Estimate_Example'!A95="","",'AWP Estimate_Example'!A95)</f>
        <v>910</v>
      </c>
      <c r="B107" t="str">
        <f>IF('AWP Estimate_Example'!B95="","",'AWP Estimate_Example'!B95)</f>
        <v>619.2009.0000</v>
      </c>
      <c r="C107" t="str">
        <f>IF('AWP Estimate_Example'!C95="","",'AWP Estimate_Example'!C95)</f>
        <v>Manufactured Inlet Protection System</v>
      </c>
      <c r="D107" t="str">
        <f>IF('AWP Estimate_Example'!D95="","",'AWP Estimate_Example'!D95)</f>
        <v/>
      </c>
      <c r="E107" t="str">
        <f>IF('AWP Estimate_Example'!E95="","",'AWP Estimate_Example'!E95)</f>
        <v>EACH</v>
      </c>
      <c r="F107" s="100">
        <f>IF('AWP Estimate_Example'!F95="","",'AWP Estimate_Example'!F95)</f>
        <v>100</v>
      </c>
      <c r="G107" s="99">
        <f>IF('AWP Estimate_Example'!G95="","",'AWP Estimate_Example'!G95)</f>
        <v>400</v>
      </c>
      <c r="H107" s="99">
        <f>IF('AWP Estimate_Example'!H95="","",'AWP Estimate_Example'!H95)</f>
        <v>40000</v>
      </c>
      <c r="I107" s="41" t="str">
        <f>IF(Sheet15[[#This Row],[Item Number]]="", "", _xlfn.XLOOKUP(Sheet15[[#This Row],[Item Number]], 'Item Lookup Table'!A:A, 'Item Lookup Table'!D:D, " "))</f>
        <v>No</v>
      </c>
      <c r="J107" s="60" t="b">
        <v>0</v>
      </c>
      <c r="K107" s="60" t="b">
        <v>0</v>
      </c>
      <c r="L107" s="60" t="b">
        <v>0</v>
      </c>
      <c r="M107" s="60" t="b">
        <v>0</v>
      </c>
      <c r="N107" s="60" t="b">
        <v>0</v>
      </c>
      <c r="O107" s="60" t="b">
        <v>0</v>
      </c>
      <c r="P107" s="60" t="b">
        <v>0</v>
      </c>
      <c r="Q107" s="60" t="b">
        <v>0</v>
      </c>
      <c r="S107" s="43"/>
      <c r="T107" s="43"/>
      <c r="U107" s="43"/>
      <c r="V107"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0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0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0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07"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08" spans="1:27" ht="18.75" customHeight="1" x14ac:dyDescent="0.25">
      <c r="A108" t="str">
        <f>IF('AWP Estimate_Example'!A96="","",'AWP Estimate_Example'!A96)</f>
        <v>920</v>
      </c>
      <c r="B108" t="str">
        <f>IF('AWP Estimate_Example'!B96="","",'AWP Estimate_Example'!B96)</f>
        <v>619.2016.000H</v>
      </c>
      <c r="C108" t="str">
        <f>IF('AWP Estimate_Example'!C96="","",'AWP Estimate_Example'!C96)</f>
        <v>Mulch - Shredded Bark Mulch</v>
      </c>
      <c r="D108" t="str">
        <f>IF('AWP Estimate_Example'!D96="","",'AWP Estimate_Example'!D96)</f>
        <v/>
      </c>
      <c r="E108" t="str">
        <f>IF('AWP Estimate_Example'!E96="","",'AWP Estimate_Example'!E96)</f>
        <v>SY</v>
      </c>
      <c r="F108" s="100">
        <f>IF('AWP Estimate_Example'!F96="","",'AWP Estimate_Example'!F96)</f>
        <v>860</v>
      </c>
      <c r="G108" s="99">
        <f>IF('AWP Estimate_Example'!G96="","",'AWP Estimate_Example'!G96)</f>
        <v>15</v>
      </c>
      <c r="H108" s="99">
        <f>IF('AWP Estimate_Example'!H96="","",'AWP Estimate_Example'!H96)</f>
        <v>12900</v>
      </c>
      <c r="I108" s="41" t="str">
        <f>IF(Sheet15[[#This Row],[Item Number]]="", "", _xlfn.XLOOKUP(Sheet15[[#This Row],[Item Number]], 'Item Lookup Table'!A:A, 'Item Lookup Table'!D:D, " "))</f>
        <v>Yes</v>
      </c>
      <c r="J108" s="60" t="b">
        <v>0</v>
      </c>
      <c r="K108" s="60" t="b">
        <v>0</v>
      </c>
      <c r="L108" s="60" t="b">
        <v>0</v>
      </c>
      <c r="M108" s="60" t="b">
        <v>0</v>
      </c>
      <c r="N108" s="60" t="b">
        <v>0</v>
      </c>
      <c r="O108" s="60" t="b">
        <v>0</v>
      </c>
      <c r="P108" s="60" t="b">
        <v>1</v>
      </c>
      <c r="Q108" s="60" t="b">
        <v>0</v>
      </c>
      <c r="S108" s="43"/>
      <c r="T108" s="43"/>
      <c r="U108" s="43"/>
      <c r="V108"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0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0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0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08"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09" spans="1:27" ht="18.75" customHeight="1" x14ac:dyDescent="0.25">
      <c r="A109" t="str">
        <f>IF('AWP Estimate_Example'!A97="","",'AWP Estimate_Example'!A97)</f>
        <v>930</v>
      </c>
      <c r="B109" t="str">
        <f>IF('AWP Estimate_Example'!B97="","",'AWP Estimate_Example'!B97)</f>
        <v>620.0002.0000</v>
      </c>
      <c r="C109" t="str">
        <f>IF('AWP Estimate_Example'!C97="","",'AWP Estimate_Example'!C97)</f>
        <v>Topsoil</v>
      </c>
      <c r="D109" t="str">
        <f>IF('AWP Estimate_Example'!D97="","",'AWP Estimate_Example'!D97)</f>
        <v/>
      </c>
      <c r="E109" t="str">
        <f>IF('AWP Estimate_Example'!E97="","",'AWP Estimate_Example'!E97)</f>
        <v>CY</v>
      </c>
      <c r="F109" s="100">
        <f>IF('AWP Estimate_Example'!F97="","",'AWP Estimate_Example'!F97)</f>
        <v>8265</v>
      </c>
      <c r="G109" s="99">
        <f>IF('AWP Estimate_Example'!G97="","",'AWP Estimate_Example'!G97)</f>
        <v>8</v>
      </c>
      <c r="H109" s="99">
        <f>IF('AWP Estimate_Example'!H97="","",'AWP Estimate_Example'!H97)</f>
        <v>66120</v>
      </c>
      <c r="I109" s="41" t="str">
        <f>IF(Sheet15[[#This Row],[Item Number]]="", "", _xlfn.XLOOKUP(Sheet15[[#This Row],[Item Number]], 'Item Lookup Table'!A:A, 'Item Lookup Table'!D:D, " "))</f>
        <v>Yes</v>
      </c>
      <c r="J109" s="60" t="b">
        <v>0</v>
      </c>
      <c r="K109" s="60" t="b">
        <v>0</v>
      </c>
      <c r="L109" s="60" t="b">
        <v>0</v>
      </c>
      <c r="M109" s="60" t="b">
        <v>0</v>
      </c>
      <c r="N109" s="60" t="b">
        <v>0</v>
      </c>
      <c r="O109" s="60" t="b">
        <v>0</v>
      </c>
      <c r="P109" s="60" t="b">
        <v>1</v>
      </c>
      <c r="Q109" s="60" t="b">
        <v>0</v>
      </c>
      <c r="S109" s="43"/>
      <c r="T109" s="43"/>
      <c r="U109" s="43"/>
      <c r="V109"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0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0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0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09"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10" spans="1:27" ht="18.75" customHeight="1" x14ac:dyDescent="0.25">
      <c r="A110" t="str">
        <f>IF('AWP Estimate_Example'!A98="","",'AWP Estimate_Example'!A98)</f>
        <v>940</v>
      </c>
      <c r="B110" t="str">
        <f>IF('AWP Estimate_Example'!B98="","",'AWP Estimate_Example'!B98)</f>
        <v>621.0001.0000</v>
      </c>
      <c r="C110" t="str">
        <f>IF('AWP Estimate_Example'!C98="","",'AWP Estimate_Example'!C98)</f>
        <v>Tree, BETULA PAPYRIFERA, 2" CALIPER</v>
      </c>
      <c r="D110" t="str">
        <f>IF('AWP Estimate_Example'!D98="","",'AWP Estimate_Example'!D98)</f>
        <v/>
      </c>
      <c r="E110" t="str">
        <f>IF('AWP Estimate_Example'!E98="","",'AWP Estimate_Example'!E98)</f>
        <v>EACH</v>
      </c>
      <c r="F110" s="100">
        <f>IF('AWP Estimate_Example'!F98="","",'AWP Estimate_Example'!F98)</f>
        <v>80</v>
      </c>
      <c r="G110" s="99">
        <f>IF('AWP Estimate_Example'!G98="","",'AWP Estimate_Example'!G98)</f>
        <v>850</v>
      </c>
      <c r="H110" s="99">
        <f>IF('AWP Estimate_Example'!H98="","",'AWP Estimate_Example'!H98)</f>
        <v>68000</v>
      </c>
      <c r="I110" s="41" t="str">
        <f>IF(Sheet15[[#This Row],[Item Number]]="", "", _xlfn.XLOOKUP(Sheet15[[#This Row],[Item Number]], 'Item Lookup Table'!A:A, 'Item Lookup Table'!D:D, " "))</f>
        <v>Yes</v>
      </c>
      <c r="J110" s="60" t="b">
        <v>0</v>
      </c>
      <c r="K110" s="60" t="b">
        <v>0</v>
      </c>
      <c r="L110" s="60" t="b">
        <v>0</v>
      </c>
      <c r="M110" s="60" t="b">
        <v>0</v>
      </c>
      <c r="N110" s="60" t="b">
        <v>0</v>
      </c>
      <c r="O110" s="60" t="b">
        <v>0</v>
      </c>
      <c r="P110" s="60" t="b">
        <v>1</v>
      </c>
      <c r="Q110" s="60" t="b">
        <v>0</v>
      </c>
      <c r="S110" s="43"/>
      <c r="T110" s="43"/>
      <c r="U110" s="43"/>
      <c r="V110"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1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1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1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10"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11" spans="1:27" ht="18.75" customHeight="1" x14ac:dyDescent="0.25">
      <c r="A111" t="str">
        <f>IF('AWP Estimate_Example'!A99="","",'AWP Estimate_Example'!A99)</f>
        <v>950</v>
      </c>
      <c r="B111" t="str">
        <f>IF('AWP Estimate_Example'!B99="","",'AWP Estimate_Example'!B99)</f>
        <v>621.0001.0000</v>
      </c>
      <c r="C111" t="str">
        <f>IF('AWP Estimate_Example'!C99="","",'AWP Estimate_Example'!C99)</f>
        <v>Tree, PICEA GLAUCA, 8' HEIGHT</v>
      </c>
      <c r="D111" t="str">
        <f>IF('AWP Estimate_Example'!D99="","",'AWP Estimate_Example'!D99)</f>
        <v/>
      </c>
      <c r="E111" t="str">
        <f>IF('AWP Estimate_Example'!E99="","",'AWP Estimate_Example'!E99)</f>
        <v>EACH</v>
      </c>
      <c r="F111" s="100">
        <f>IF('AWP Estimate_Example'!F99="","",'AWP Estimate_Example'!F99)</f>
        <v>48</v>
      </c>
      <c r="G111" s="99">
        <f>IF('AWP Estimate_Example'!G99="","",'AWP Estimate_Example'!G99)</f>
        <v>900</v>
      </c>
      <c r="H111" s="99">
        <f>IF('AWP Estimate_Example'!H99="","",'AWP Estimate_Example'!H99)</f>
        <v>43200</v>
      </c>
      <c r="I111" s="41" t="str">
        <f>IF(Sheet15[[#This Row],[Item Number]]="", "", _xlfn.XLOOKUP(Sheet15[[#This Row],[Item Number]], 'Item Lookup Table'!A:A, 'Item Lookup Table'!D:D, " "))</f>
        <v>Yes</v>
      </c>
      <c r="J111" s="60" t="b">
        <v>0</v>
      </c>
      <c r="K111" s="60" t="b">
        <v>0</v>
      </c>
      <c r="L111" s="60" t="b">
        <v>0</v>
      </c>
      <c r="M111" s="60" t="b">
        <v>0</v>
      </c>
      <c r="N111" s="60" t="b">
        <v>0</v>
      </c>
      <c r="O111" s="60" t="b">
        <v>0</v>
      </c>
      <c r="P111" s="60" t="b">
        <v>1</v>
      </c>
      <c r="Q111" s="60" t="b">
        <v>0</v>
      </c>
      <c r="S111" s="43"/>
      <c r="T111" s="43"/>
      <c r="U111" s="43"/>
      <c r="V111"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1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1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1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11"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12" spans="1:27" ht="18.75" customHeight="1" x14ac:dyDescent="0.25">
      <c r="A112" t="str">
        <f>IF('AWP Estimate_Example'!A100="","",'AWP Estimate_Example'!A100)</f>
        <v>960</v>
      </c>
      <c r="B112" t="str">
        <f>IF('AWP Estimate_Example'!B100="","",'AWP Estimate_Example'!B100)</f>
        <v>621.0001.0000</v>
      </c>
      <c r="C112" t="str">
        <f>IF('AWP Estimate_Example'!C100="","",'AWP Estimate_Example'!C100)</f>
        <v>Tree, POPULUS TREMULA ERECTA, 2" CALIPER</v>
      </c>
      <c r="D112" t="str">
        <f>IF('AWP Estimate_Example'!D100="","",'AWP Estimate_Example'!D100)</f>
        <v/>
      </c>
      <c r="E112" t="str">
        <f>IF('AWP Estimate_Example'!E100="","",'AWP Estimate_Example'!E100)</f>
        <v>EACH</v>
      </c>
      <c r="F112" s="100">
        <f>IF('AWP Estimate_Example'!F100="","",'AWP Estimate_Example'!F100)</f>
        <v>3</v>
      </c>
      <c r="G112" s="99">
        <f>IF('AWP Estimate_Example'!G100="","",'AWP Estimate_Example'!G100)</f>
        <v>900</v>
      </c>
      <c r="H112" s="99">
        <f>IF('AWP Estimate_Example'!H100="","",'AWP Estimate_Example'!H100)</f>
        <v>2700</v>
      </c>
      <c r="I112" s="41" t="str">
        <f>IF(Sheet15[[#This Row],[Item Number]]="", "", _xlfn.XLOOKUP(Sheet15[[#This Row],[Item Number]], 'Item Lookup Table'!A:A, 'Item Lookup Table'!D:D, " "))</f>
        <v>Yes</v>
      </c>
      <c r="J112" s="60" t="b">
        <v>0</v>
      </c>
      <c r="K112" s="60" t="b">
        <v>0</v>
      </c>
      <c r="L112" s="60" t="b">
        <v>0</v>
      </c>
      <c r="M112" s="60" t="b">
        <v>0</v>
      </c>
      <c r="N112" s="60" t="b">
        <v>0</v>
      </c>
      <c r="O112" s="60" t="b">
        <v>0</v>
      </c>
      <c r="P112" s="60" t="b">
        <v>1</v>
      </c>
      <c r="Q112" s="60" t="b">
        <v>0</v>
      </c>
      <c r="S112" s="43"/>
      <c r="T112" s="43"/>
      <c r="U112" s="43"/>
      <c r="V112"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1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1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1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12"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13" spans="1:26" ht="18.75" customHeight="1" x14ac:dyDescent="0.25">
      <c r="A113" t="str">
        <f>IF('AWP Estimate_Example'!A101="","",'AWP Estimate_Example'!A101)</f>
        <v>970</v>
      </c>
      <c r="B113" t="str">
        <f>IF('AWP Estimate_Example'!B101="","",'AWP Estimate_Example'!B101)</f>
        <v>621.0002.0000</v>
      </c>
      <c r="C113" t="str">
        <f>IF('AWP Estimate_Example'!C101="","",'AWP Estimate_Example'!C101)</f>
        <v>Shrub, SPIRAEA JAPONICA GOLDMOUND, 18" HEIGHT</v>
      </c>
      <c r="D113" t="str">
        <f>IF('AWP Estimate_Example'!D101="","",'AWP Estimate_Example'!D101)</f>
        <v/>
      </c>
      <c r="E113" t="str">
        <f>IF('AWP Estimate_Example'!E101="","",'AWP Estimate_Example'!E101)</f>
        <v>EACH</v>
      </c>
      <c r="F113" s="100">
        <f>IF('AWP Estimate_Example'!F101="","",'AWP Estimate_Example'!F101)</f>
        <v>87</v>
      </c>
      <c r="G113" s="99">
        <f>IF('AWP Estimate_Example'!G101="","",'AWP Estimate_Example'!G101)</f>
        <v>80</v>
      </c>
      <c r="H113" s="99">
        <f>IF('AWP Estimate_Example'!H101="","",'AWP Estimate_Example'!H101)</f>
        <v>6960</v>
      </c>
      <c r="I113" s="41" t="str">
        <f>IF(Sheet15[[#This Row],[Item Number]]="", "", _xlfn.XLOOKUP(Sheet15[[#This Row],[Item Number]], 'Item Lookup Table'!A:A, 'Item Lookup Table'!D:D, " "))</f>
        <v>Yes</v>
      </c>
      <c r="J113" s="60" t="b">
        <v>0</v>
      </c>
      <c r="K113" s="60" t="b">
        <v>0</v>
      </c>
      <c r="L113" s="60" t="b">
        <v>0</v>
      </c>
      <c r="M113" s="60" t="b">
        <v>0</v>
      </c>
      <c r="N113" s="60" t="b">
        <v>0</v>
      </c>
      <c r="O113" s="60" t="b">
        <v>0</v>
      </c>
      <c r="P113" s="60" t="b">
        <v>1</v>
      </c>
      <c r="Q113" s="60" t="b">
        <v>0</v>
      </c>
      <c r="S113" s="43"/>
      <c r="T113" s="43"/>
      <c r="U113" s="43"/>
      <c r="V113"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1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1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1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13"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14" spans="1:26" ht="18.75" customHeight="1" x14ac:dyDescent="0.25">
      <c r="A114" t="str">
        <f>IF('AWP Estimate_Example'!A102="","",'AWP Estimate_Example'!A102)</f>
        <v>980</v>
      </c>
      <c r="B114" t="str">
        <f>IF('AWP Estimate_Example'!B102="","",'AWP Estimate_Example'!B102)</f>
        <v>621.2004.0000</v>
      </c>
      <c r="C114" t="str">
        <f>IF('AWP Estimate_Example'!C102="","",'AWP Estimate_Example'!C102)</f>
        <v>Perennial, DIANTHUS GRATIANOPOLITANUS 'WICKED WITCH', 6" HEIGHT</v>
      </c>
      <c r="D114" t="str">
        <f>IF('AWP Estimate_Example'!D102="","",'AWP Estimate_Example'!D102)</f>
        <v/>
      </c>
      <c r="E114" t="str">
        <f>IF('AWP Estimate_Example'!E102="","",'AWP Estimate_Example'!E102)</f>
        <v>EACH</v>
      </c>
      <c r="F114" s="100">
        <f>IF('AWP Estimate_Example'!F102="","",'AWP Estimate_Example'!F102)</f>
        <v>111</v>
      </c>
      <c r="G114" s="99">
        <f>IF('AWP Estimate_Example'!G102="","",'AWP Estimate_Example'!G102)</f>
        <v>40</v>
      </c>
      <c r="H114" s="99">
        <f>IF('AWP Estimate_Example'!H102="","",'AWP Estimate_Example'!H102)</f>
        <v>4440</v>
      </c>
      <c r="I114" s="41" t="str">
        <f>IF(Sheet15[[#This Row],[Item Number]]="", "", _xlfn.XLOOKUP(Sheet15[[#This Row],[Item Number]], 'Item Lookup Table'!A:A, 'Item Lookup Table'!D:D, " "))</f>
        <v>Yes</v>
      </c>
      <c r="J114" s="60" t="b">
        <v>0</v>
      </c>
      <c r="K114" s="60" t="b">
        <v>0</v>
      </c>
      <c r="L114" s="60" t="b">
        <v>0</v>
      </c>
      <c r="M114" s="60" t="b">
        <v>0</v>
      </c>
      <c r="N114" s="60" t="b">
        <v>0</v>
      </c>
      <c r="O114" s="60" t="b">
        <v>0</v>
      </c>
      <c r="P114" s="60" t="b">
        <v>1</v>
      </c>
      <c r="Q114" s="60" t="b">
        <v>0</v>
      </c>
      <c r="S114" s="43"/>
      <c r="T114" s="43"/>
      <c r="U114" s="43"/>
      <c r="V114"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1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1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1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14"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15" spans="1:26" ht="18.75" customHeight="1" x14ac:dyDescent="0.25">
      <c r="A115" t="str">
        <f>IF('AWP Estimate_Example'!A103="","",'AWP Estimate_Example'!A103)</f>
        <v>990</v>
      </c>
      <c r="B115" t="str">
        <f>IF('AWP Estimate_Example'!B103="","",'AWP Estimate_Example'!B103)</f>
        <v>621.2004.0000</v>
      </c>
      <c r="C115" t="str">
        <f>IF('AWP Estimate_Example'!C103="","",'AWP Estimate_Example'!C103)</f>
        <v>Perennial, GERANIUM SANGUINEUM 'MAX FRIE', 6" HEIGHT</v>
      </c>
      <c r="D115" t="str">
        <f>IF('AWP Estimate_Example'!D103="","",'AWP Estimate_Example'!D103)</f>
        <v/>
      </c>
      <c r="E115" t="str">
        <f>IF('AWP Estimate_Example'!E103="","",'AWP Estimate_Example'!E103)</f>
        <v>EACH</v>
      </c>
      <c r="F115" s="100">
        <f>IF('AWP Estimate_Example'!F103="","",'AWP Estimate_Example'!F103)</f>
        <v>302</v>
      </c>
      <c r="G115" s="99">
        <f>IF('AWP Estimate_Example'!G103="","",'AWP Estimate_Example'!G103)</f>
        <v>40</v>
      </c>
      <c r="H115" s="99">
        <f>IF('AWP Estimate_Example'!H103="","",'AWP Estimate_Example'!H103)</f>
        <v>12080</v>
      </c>
      <c r="I115" s="41" t="str">
        <f>IF(Sheet15[[#This Row],[Item Number]]="", "", _xlfn.XLOOKUP(Sheet15[[#This Row],[Item Number]], 'Item Lookup Table'!A:A, 'Item Lookup Table'!D:D, " "))</f>
        <v>Yes</v>
      </c>
      <c r="J115" s="60" t="b">
        <v>0</v>
      </c>
      <c r="K115" s="60" t="b">
        <v>0</v>
      </c>
      <c r="L115" s="60" t="b">
        <v>0</v>
      </c>
      <c r="M115" s="60" t="b">
        <v>0</v>
      </c>
      <c r="N115" s="60" t="b">
        <v>0</v>
      </c>
      <c r="O115" s="60" t="b">
        <v>0</v>
      </c>
      <c r="P115" s="60" t="b">
        <v>1</v>
      </c>
      <c r="Q115" s="60" t="b">
        <v>0</v>
      </c>
      <c r="S115" s="43"/>
      <c r="T115" s="43"/>
      <c r="U115" s="43"/>
      <c r="V115"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1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1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1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15"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16" spans="1:26" ht="18.75" customHeight="1" x14ac:dyDescent="0.25">
      <c r="A116" t="str">
        <f>IF('AWP Estimate_Example'!A104="","",'AWP Estimate_Example'!A104)</f>
        <v>1000</v>
      </c>
      <c r="B116" t="str">
        <f>IF('AWP Estimate_Example'!B104="","",'AWP Estimate_Example'!B104)</f>
        <v>621.2004.0000</v>
      </c>
      <c r="C116" t="str">
        <f>IF('AWP Estimate_Example'!C104="","",'AWP Estimate_Example'!C104)</f>
        <v>Perennial, IRIS SETOSA BLUE FLAG, 12" HEIGHT</v>
      </c>
      <c r="D116" t="str">
        <f>IF('AWP Estimate_Example'!D104="","",'AWP Estimate_Example'!D104)</f>
        <v/>
      </c>
      <c r="E116" t="str">
        <f>IF('AWP Estimate_Example'!E104="","",'AWP Estimate_Example'!E104)</f>
        <v>EACH</v>
      </c>
      <c r="F116" s="100">
        <f>IF('AWP Estimate_Example'!F104="","",'AWP Estimate_Example'!F104)</f>
        <v>1029</v>
      </c>
      <c r="G116" s="99">
        <f>IF('AWP Estimate_Example'!G104="","",'AWP Estimate_Example'!G104)</f>
        <v>55</v>
      </c>
      <c r="H116" s="99">
        <f>IF('AWP Estimate_Example'!H104="","",'AWP Estimate_Example'!H104)</f>
        <v>56595</v>
      </c>
      <c r="I116" s="41" t="str">
        <f>IF(Sheet15[[#This Row],[Item Number]]="", "", _xlfn.XLOOKUP(Sheet15[[#This Row],[Item Number]], 'Item Lookup Table'!A:A, 'Item Lookup Table'!D:D, " "))</f>
        <v>Yes</v>
      </c>
      <c r="J116" s="60" t="b">
        <v>0</v>
      </c>
      <c r="K116" s="60" t="b">
        <v>0</v>
      </c>
      <c r="L116" s="60" t="b">
        <v>0</v>
      </c>
      <c r="M116" s="60" t="b">
        <v>0</v>
      </c>
      <c r="N116" s="60" t="b">
        <v>0</v>
      </c>
      <c r="O116" s="60" t="b">
        <v>0</v>
      </c>
      <c r="P116" s="60" t="b">
        <v>1</v>
      </c>
      <c r="Q116" s="60" t="b">
        <v>0</v>
      </c>
      <c r="S116" s="43"/>
      <c r="T116" s="43"/>
      <c r="U116" s="43"/>
      <c r="V116"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1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1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1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16"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17" spans="1:26" ht="18.75" customHeight="1" x14ac:dyDescent="0.25">
      <c r="A117" t="str">
        <f>IF('AWP Estimate_Example'!A105="","",'AWP Estimate_Example'!A105)</f>
        <v>1010</v>
      </c>
      <c r="B117" t="str">
        <f>IF('AWP Estimate_Example'!B105="","",'AWP Estimate_Example'!B105)</f>
        <v>621.2004.0000</v>
      </c>
      <c r="C117" t="str">
        <f>IF('AWP Estimate_Example'!C105="","",'AWP Estimate_Example'!C105)</f>
        <v>Perennial, POTENTILLA TRIDENTATA 'NUUK', 6" HEIGHT</v>
      </c>
      <c r="D117" t="str">
        <f>IF('AWP Estimate_Example'!D105="","",'AWP Estimate_Example'!D105)</f>
        <v/>
      </c>
      <c r="E117" t="str">
        <f>IF('AWP Estimate_Example'!E105="","",'AWP Estimate_Example'!E105)</f>
        <v>EACH</v>
      </c>
      <c r="F117" s="100">
        <f>IF('AWP Estimate_Example'!F105="","",'AWP Estimate_Example'!F105)</f>
        <v>172</v>
      </c>
      <c r="G117" s="99">
        <f>IF('AWP Estimate_Example'!G105="","",'AWP Estimate_Example'!G105)</f>
        <v>45</v>
      </c>
      <c r="H117" s="99">
        <f>IF('AWP Estimate_Example'!H105="","",'AWP Estimate_Example'!H105)</f>
        <v>7740</v>
      </c>
      <c r="I117" s="41" t="str">
        <f>IF(Sheet15[[#This Row],[Item Number]]="", "", _xlfn.XLOOKUP(Sheet15[[#This Row],[Item Number]], 'Item Lookup Table'!A:A, 'Item Lookup Table'!D:D, " "))</f>
        <v>Yes</v>
      </c>
      <c r="J117" s="60" t="b">
        <v>0</v>
      </c>
      <c r="K117" s="60" t="b">
        <v>0</v>
      </c>
      <c r="L117" s="60" t="b">
        <v>0</v>
      </c>
      <c r="M117" s="60" t="b">
        <v>0</v>
      </c>
      <c r="N117" s="60" t="b">
        <v>0</v>
      </c>
      <c r="O117" s="60" t="b">
        <v>0</v>
      </c>
      <c r="P117" s="60" t="b">
        <v>1</v>
      </c>
      <c r="Q117" s="60" t="b">
        <v>0</v>
      </c>
      <c r="S117" s="43"/>
      <c r="T117" s="43"/>
      <c r="U117" s="43"/>
      <c r="V117"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1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1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1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17"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18" spans="1:26" ht="18.75" customHeight="1" x14ac:dyDescent="0.25">
      <c r="A118" t="str">
        <f>IF('AWP Estimate_Example'!A106="","",'AWP Estimate_Example'!A106)</f>
        <v>1020</v>
      </c>
      <c r="B118" t="str">
        <f>IF('AWP Estimate_Example'!B106="","",'AWP Estimate_Example'!B106)</f>
        <v>622.2018.0000</v>
      </c>
      <c r="C118" t="str">
        <f>IF('AWP Estimate_Example'!C106="","",'AWP Estimate_Example'!C106)</f>
        <v>Planter, 18 inch tall, 306 LF, Concrete</v>
      </c>
      <c r="D118" t="str">
        <f>IF('AWP Estimate_Example'!D106="","",'AWP Estimate_Example'!D106)</f>
        <v/>
      </c>
      <c r="E118" t="str">
        <f>IF('AWP Estimate_Example'!E106="","",'AWP Estimate_Example'!E106)</f>
        <v>EACH</v>
      </c>
      <c r="F118" s="100">
        <f>IF('AWP Estimate_Example'!F106="","",'AWP Estimate_Example'!F106)</f>
        <v>1</v>
      </c>
      <c r="G118" s="99">
        <f>IF('AWP Estimate_Example'!G106="","",'AWP Estimate_Example'!G106)</f>
        <v>62000</v>
      </c>
      <c r="H118" s="99">
        <f>IF('AWP Estimate_Example'!H106="","",'AWP Estimate_Example'!H106)</f>
        <v>62000</v>
      </c>
      <c r="I118" s="41" t="str">
        <f>IF(Sheet15[[#This Row],[Item Number]]="", "", _xlfn.XLOOKUP(Sheet15[[#This Row],[Item Number]], 'Item Lookup Table'!A:A, 'Item Lookup Table'!D:D, " "))</f>
        <v>Yes</v>
      </c>
      <c r="J118" s="60" t="b">
        <v>0</v>
      </c>
      <c r="K118" s="60" t="b">
        <v>0</v>
      </c>
      <c r="L118" s="60" t="b">
        <v>0</v>
      </c>
      <c r="M118" s="60" t="b">
        <v>0</v>
      </c>
      <c r="N118" s="60" t="b">
        <v>0</v>
      </c>
      <c r="O118" s="60" t="b">
        <v>0</v>
      </c>
      <c r="P118" s="60" t="b">
        <v>1</v>
      </c>
      <c r="Q118" s="60" t="b">
        <v>0</v>
      </c>
      <c r="S118" s="43"/>
      <c r="T118" s="43"/>
      <c r="U118" s="43"/>
      <c r="V118"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1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1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1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18"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19" spans="1:26" ht="18.75" customHeight="1" x14ac:dyDescent="0.25">
      <c r="A119" t="str">
        <f>IF('AWP Estimate_Example'!A107="","",'AWP Estimate_Example'!A107)</f>
        <v>1030</v>
      </c>
      <c r="B119" t="str">
        <f>IF('AWP Estimate_Example'!B107="","",'AWP Estimate_Example'!B107)</f>
        <v>622.2023.0000</v>
      </c>
      <c r="C119" t="str">
        <f>IF('AWP Estimate_Example'!C107="","",'AWP Estimate_Example'!C107)</f>
        <v>Landscape Edging</v>
      </c>
      <c r="D119" t="str">
        <f>IF('AWP Estimate_Example'!D107="","",'AWP Estimate_Example'!D107)</f>
        <v/>
      </c>
      <c r="E119" t="str">
        <f>IF('AWP Estimate_Example'!E107="","",'AWP Estimate_Example'!E107)</f>
        <v>LF</v>
      </c>
      <c r="F119" s="100">
        <f>IF('AWP Estimate_Example'!F107="","",'AWP Estimate_Example'!F107)</f>
        <v>1375</v>
      </c>
      <c r="G119" s="99">
        <f>IF('AWP Estimate_Example'!G107="","",'AWP Estimate_Example'!G107)</f>
        <v>50</v>
      </c>
      <c r="H119" s="99">
        <f>IF('AWP Estimate_Example'!H107="","",'AWP Estimate_Example'!H107)</f>
        <v>68750</v>
      </c>
      <c r="I119" s="41" t="str">
        <f>IF(Sheet15[[#This Row],[Item Number]]="", "", _xlfn.XLOOKUP(Sheet15[[#This Row],[Item Number]], 'Item Lookup Table'!A:A, 'Item Lookup Table'!D:D, " "))</f>
        <v>Yes</v>
      </c>
      <c r="J119" s="60" t="b">
        <v>0</v>
      </c>
      <c r="K119" s="60" t="b">
        <v>1</v>
      </c>
      <c r="L119" s="60" t="b">
        <v>0</v>
      </c>
      <c r="M119" s="60" t="b">
        <v>1</v>
      </c>
      <c r="N119" s="60" t="b">
        <v>0</v>
      </c>
      <c r="O119" s="60" t="b">
        <v>0</v>
      </c>
      <c r="P119" s="60" t="b">
        <v>0</v>
      </c>
      <c r="Q119" s="60" t="b">
        <v>0</v>
      </c>
      <c r="S119" s="43">
        <v>0.15</v>
      </c>
      <c r="T119" s="43"/>
      <c r="U119" s="43"/>
      <c r="V119"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7.5</v>
      </c>
      <c r="W11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1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1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19"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10312.5</v>
      </c>
    </row>
    <row r="120" spans="1:26" ht="18.75" customHeight="1" x14ac:dyDescent="0.25">
      <c r="A120" t="str">
        <f>IF('AWP Estimate_Example'!A108="","",'AWP Estimate_Example'!A108)</f>
        <v>1040</v>
      </c>
      <c r="B120" t="str">
        <f>IF('AWP Estimate_Example'!B108="","",'AWP Estimate_Example'!B108)</f>
        <v>622.2025.0000</v>
      </c>
      <c r="C120" t="str">
        <f>IF('AWP Estimate_Example'!C108="","",'AWP Estimate_Example'!C108)</f>
        <v>Landscape Boulder</v>
      </c>
      <c r="D120" t="str">
        <f>IF('AWP Estimate_Example'!D108="","",'AWP Estimate_Example'!D108)</f>
        <v/>
      </c>
      <c r="E120" t="str">
        <f>IF('AWP Estimate_Example'!E108="","",'AWP Estimate_Example'!E108)</f>
        <v>EACH</v>
      </c>
      <c r="F120" s="100">
        <f>IF('AWP Estimate_Example'!F108="","",'AWP Estimate_Example'!F108)</f>
        <v>70</v>
      </c>
      <c r="G120" s="99">
        <f>IF('AWP Estimate_Example'!G108="","",'AWP Estimate_Example'!G108)</f>
        <v>500</v>
      </c>
      <c r="H120" s="99">
        <f>IF('AWP Estimate_Example'!H108="","",'AWP Estimate_Example'!H108)</f>
        <v>35000</v>
      </c>
      <c r="I120" s="41" t="str">
        <f>IF(Sheet15[[#This Row],[Item Number]]="", "", _xlfn.XLOOKUP(Sheet15[[#This Row],[Item Number]], 'Item Lookup Table'!A:A, 'Item Lookup Table'!D:D, " "))</f>
        <v>Yes</v>
      </c>
      <c r="J120" s="60" t="b">
        <v>0</v>
      </c>
      <c r="K120" s="60" t="b">
        <v>1</v>
      </c>
      <c r="L120" s="60" t="b">
        <v>0</v>
      </c>
      <c r="M120" s="60" t="b">
        <v>1</v>
      </c>
      <c r="N120" s="60" t="b">
        <v>0</v>
      </c>
      <c r="O120" s="60" t="b">
        <v>0</v>
      </c>
      <c r="P120" s="60" t="b">
        <v>0</v>
      </c>
      <c r="Q120" s="60" t="b">
        <v>0</v>
      </c>
      <c r="S120" s="43">
        <v>0.15</v>
      </c>
      <c r="T120" s="43"/>
      <c r="U120" s="43"/>
      <c r="V120"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75</v>
      </c>
      <c r="W12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2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2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20"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5250</v>
      </c>
    </row>
    <row r="121" spans="1:26" ht="18.75" customHeight="1" x14ac:dyDescent="0.25">
      <c r="A121" t="str">
        <f>IF('AWP Estimate_Example'!A109="","",'AWP Estimate_Example'!A109)</f>
        <v>1050</v>
      </c>
      <c r="B121" t="str">
        <f>IF('AWP Estimate_Example'!B109="","",'AWP Estimate_Example'!B109)</f>
        <v>625.0001.0000</v>
      </c>
      <c r="C121" t="str">
        <f>IF('AWP Estimate_Example'!C109="","",'AWP Estimate_Example'!C109)</f>
        <v>Pipe Hand Rail</v>
      </c>
      <c r="D121" t="str">
        <f>IF('AWP Estimate_Example'!D109="","",'AWP Estimate_Example'!D109)</f>
        <v/>
      </c>
      <c r="E121" t="str">
        <f>IF('AWP Estimate_Example'!E109="","",'AWP Estimate_Example'!E109)</f>
        <v>LF</v>
      </c>
      <c r="F121" s="100">
        <f>IF('AWP Estimate_Example'!F109="","",'AWP Estimate_Example'!F109)</f>
        <v>350</v>
      </c>
      <c r="G121" s="99">
        <f>IF('AWP Estimate_Example'!G109="","",'AWP Estimate_Example'!G109)</f>
        <v>225</v>
      </c>
      <c r="H121" s="99">
        <f>IF('AWP Estimate_Example'!H109="","",'AWP Estimate_Example'!H109)</f>
        <v>78750</v>
      </c>
      <c r="I121" s="41" t="str">
        <f>IF(Sheet15[[#This Row],[Item Number]]="", "", _xlfn.XLOOKUP(Sheet15[[#This Row],[Item Number]], 'Item Lookup Table'!A:A, 'Item Lookup Table'!D:D, " "))</f>
        <v>Yes</v>
      </c>
      <c r="J121" s="60" t="b">
        <v>0</v>
      </c>
      <c r="K121" s="60" t="b">
        <v>1</v>
      </c>
      <c r="L121" s="60" t="b">
        <v>1</v>
      </c>
      <c r="M121" s="60" t="b">
        <v>0</v>
      </c>
      <c r="N121" s="60" t="b">
        <v>0</v>
      </c>
      <c r="O121" s="60" t="b">
        <v>0</v>
      </c>
      <c r="P121" s="60" t="b">
        <v>0</v>
      </c>
      <c r="Q121" s="60" t="b">
        <v>0</v>
      </c>
      <c r="R121" s="43">
        <v>0.5</v>
      </c>
      <c r="S121" s="43"/>
      <c r="T121" s="43"/>
      <c r="U121" s="43"/>
      <c r="V121"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112.5</v>
      </c>
      <c r="W12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2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2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21"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39375</v>
      </c>
    </row>
    <row r="122" spans="1:26" ht="18.75" customHeight="1" x14ac:dyDescent="0.25">
      <c r="A122" t="str">
        <f>IF('AWP Estimate_Example'!A110="","",'AWP Estimate_Example'!A110)</f>
        <v>1060</v>
      </c>
      <c r="B122" t="str">
        <f>IF('AWP Estimate_Example'!B110="","",'AWP Estimate_Example'!B110)</f>
        <v>626.0001.0000</v>
      </c>
      <c r="C122" t="str">
        <f>IF('AWP Estimate_Example'!C110="","",'AWP Estimate_Example'!C110)</f>
        <v>Sanitary Sewer Conduit, 3 INCH</v>
      </c>
      <c r="D122" t="str">
        <f>IF('AWP Estimate_Example'!D110="","",'AWP Estimate_Example'!D110)</f>
        <v/>
      </c>
      <c r="E122" t="str">
        <f>IF('AWP Estimate_Example'!E110="","",'AWP Estimate_Example'!E110)</f>
        <v>LF</v>
      </c>
      <c r="F122" s="100">
        <f>IF('AWP Estimate_Example'!F110="","",'AWP Estimate_Example'!F110)</f>
        <v>425</v>
      </c>
      <c r="G122" s="99">
        <f>IF('AWP Estimate_Example'!G110="","",'AWP Estimate_Example'!G110)</f>
        <v>400</v>
      </c>
      <c r="H122" s="99">
        <f>IF('AWP Estimate_Example'!H110="","",'AWP Estimate_Example'!H110)</f>
        <v>170000</v>
      </c>
      <c r="I122" s="41" t="str">
        <f>IF(Sheet15[[#This Row],[Item Number]]="", "", _xlfn.XLOOKUP(Sheet15[[#This Row],[Item Number]], 'Item Lookup Table'!A:A, 'Item Lookup Table'!D:D, " "))</f>
        <v>Yes</v>
      </c>
      <c r="J122" s="60" t="b">
        <v>0</v>
      </c>
      <c r="K122" s="60" t="b">
        <v>1</v>
      </c>
      <c r="L122" s="60" t="b">
        <v>1</v>
      </c>
      <c r="M122" s="60" t="b">
        <v>0</v>
      </c>
      <c r="N122" s="60" t="b">
        <v>0</v>
      </c>
      <c r="O122" s="60" t="b">
        <v>0</v>
      </c>
      <c r="P122" s="60" t="b">
        <v>0</v>
      </c>
      <c r="Q122" s="60" t="b">
        <v>0</v>
      </c>
      <c r="R122" s="43">
        <v>0.3</v>
      </c>
      <c r="S122" s="43"/>
      <c r="T122" s="43"/>
      <c r="U122" s="43"/>
      <c r="V122"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120</v>
      </c>
      <c r="W12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2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2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22"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51000</v>
      </c>
    </row>
    <row r="123" spans="1:26" ht="18.75" customHeight="1" x14ac:dyDescent="0.25">
      <c r="A123" t="str">
        <f>IF('AWP Estimate_Example'!A111="","",'AWP Estimate_Example'!A111)</f>
        <v>1070</v>
      </c>
      <c r="B123" t="str">
        <f>IF('AWP Estimate_Example'!B111="","",'AWP Estimate_Example'!B111)</f>
        <v>626.0001.0010</v>
      </c>
      <c r="C123" t="str">
        <f>IF('AWP Estimate_Example'!C111="","",'AWP Estimate_Example'!C111)</f>
        <v>Sanitary Sewer Conduit, 10 Inch</v>
      </c>
      <c r="D123" t="str">
        <f>IF('AWP Estimate_Example'!D111="","",'AWP Estimate_Example'!D111)</f>
        <v/>
      </c>
      <c r="E123" t="str">
        <f>IF('AWP Estimate_Example'!E111="","",'AWP Estimate_Example'!E111)</f>
        <v>LF</v>
      </c>
      <c r="F123" s="100">
        <f>IF('AWP Estimate_Example'!F111="","",'AWP Estimate_Example'!F111)</f>
        <v>95</v>
      </c>
      <c r="G123" s="99">
        <f>IF('AWP Estimate_Example'!G111="","",'AWP Estimate_Example'!G111)</f>
        <v>350</v>
      </c>
      <c r="H123" s="99">
        <f>IF('AWP Estimate_Example'!H111="","",'AWP Estimate_Example'!H111)</f>
        <v>33250</v>
      </c>
      <c r="I123" s="41" t="str">
        <f>IF(Sheet15[[#This Row],[Item Number]]="", "", _xlfn.XLOOKUP(Sheet15[[#This Row],[Item Number]], 'Item Lookup Table'!A:A, 'Item Lookup Table'!D:D, " "))</f>
        <v>Yes</v>
      </c>
      <c r="J123" s="60" t="b">
        <v>0</v>
      </c>
      <c r="K123" s="60" t="b">
        <v>1</v>
      </c>
      <c r="L123" s="60" t="b">
        <v>1</v>
      </c>
      <c r="M123" s="60" t="b">
        <v>0</v>
      </c>
      <c r="N123" s="60" t="b">
        <v>0</v>
      </c>
      <c r="O123" s="60" t="b">
        <v>0</v>
      </c>
      <c r="P123" s="60" t="b">
        <v>0</v>
      </c>
      <c r="Q123" s="60" t="b">
        <v>0</v>
      </c>
      <c r="R123" s="43">
        <v>0.3</v>
      </c>
      <c r="S123" s="43"/>
      <c r="T123" s="43"/>
      <c r="U123" s="43"/>
      <c r="V123"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105</v>
      </c>
      <c r="W12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2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2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23"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9975</v>
      </c>
    </row>
    <row r="124" spans="1:26" ht="18.75" customHeight="1" x14ac:dyDescent="0.25">
      <c r="A124" t="str">
        <f>IF('AWP Estimate_Example'!A112="","",'AWP Estimate_Example'!A112)</f>
        <v>1080</v>
      </c>
      <c r="B124" t="str">
        <f>IF('AWP Estimate_Example'!B112="","",'AWP Estimate_Example'!B112)</f>
        <v>626.0002.0000</v>
      </c>
      <c r="C124" t="str">
        <f>IF('AWP Estimate_Example'!C112="","",'AWP Estimate_Example'!C112)</f>
        <v>Sanitary Sewer Service Connection</v>
      </c>
      <c r="D124" t="str">
        <f>IF('AWP Estimate_Example'!D112="","",'AWP Estimate_Example'!D112)</f>
        <v/>
      </c>
      <c r="E124" t="str">
        <f>IF('AWP Estimate_Example'!E112="","",'AWP Estimate_Example'!E112)</f>
        <v>EACH</v>
      </c>
      <c r="F124" s="100">
        <f>IF('AWP Estimate_Example'!F112="","",'AWP Estimate_Example'!F112)</f>
        <v>7</v>
      </c>
      <c r="G124" s="99">
        <f>IF('AWP Estimate_Example'!G112="","",'AWP Estimate_Example'!G112)</f>
        <v>10000</v>
      </c>
      <c r="H124" s="99">
        <f>IF('AWP Estimate_Example'!H112="","",'AWP Estimate_Example'!H112)</f>
        <v>70000</v>
      </c>
      <c r="I124" s="41" t="str">
        <f>IF(Sheet15[[#This Row],[Item Number]]="", "", _xlfn.XLOOKUP(Sheet15[[#This Row],[Item Number]], 'Item Lookup Table'!A:A, 'Item Lookup Table'!D:D, " "))</f>
        <v>Yes</v>
      </c>
      <c r="J124" s="60" t="b">
        <v>0</v>
      </c>
      <c r="K124" s="60" t="b">
        <v>1</v>
      </c>
      <c r="L124" s="60" t="b">
        <v>1</v>
      </c>
      <c r="M124" s="60" t="b">
        <v>0</v>
      </c>
      <c r="N124" s="60" t="b">
        <v>0</v>
      </c>
      <c r="O124" s="60" t="b">
        <v>0</v>
      </c>
      <c r="P124" s="60" t="b">
        <v>0</v>
      </c>
      <c r="Q124" s="60" t="b">
        <v>0</v>
      </c>
      <c r="R124" s="43">
        <v>0.3</v>
      </c>
      <c r="S124" s="43"/>
      <c r="T124" s="43"/>
      <c r="U124" s="43"/>
      <c r="V124"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3000</v>
      </c>
      <c r="W12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2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2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24"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21000</v>
      </c>
    </row>
    <row r="125" spans="1:26" ht="18.75" customHeight="1" x14ac:dyDescent="0.25">
      <c r="A125" t="str">
        <f>IF('AWP Estimate_Example'!A113="","",'AWP Estimate_Example'!A113)</f>
        <v>1090</v>
      </c>
      <c r="B125" t="str">
        <f>IF('AWP Estimate_Example'!B113="","",'AWP Estimate_Example'!B113)</f>
        <v>627.0001.0006</v>
      </c>
      <c r="C125" t="str">
        <f>IF('AWP Estimate_Example'!C113="","",'AWP Estimate_Example'!C113)</f>
        <v>Ductile Iron Water Conduit, 6 Inch, CLASS 52</v>
      </c>
      <c r="D125" t="str">
        <f>IF('AWP Estimate_Example'!D113="","",'AWP Estimate_Example'!D113)</f>
        <v/>
      </c>
      <c r="E125" t="str">
        <f>IF('AWP Estimate_Example'!E113="","",'AWP Estimate_Example'!E113)</f>
        <v>LF</v>
      </c>
      <c r="F125" s="100">
        <f>IF('AWP Estimate_Example'!F113="","",'AWP Estimate_Example'!F113)</f>
        <v>650</v>
      </c>
      <c r="G125" s="99">
        <f>IF('AWP Estimate_Example'!G113="","",'AWP Estimate_Example'!G113)</f>
        <v>150</v>
      </c>
      <c r="H125" s="99">
        <f>IF('AWP Estimate_Example'!H113="","",'AWP Estimate_Example'!H113)</f>
        <v>97500</v>
      </c>
      <c r="I125" s="41" t="str">
        <f>IF(Sheet15[[#This Row],[Item Number]]="", "", _xlfn.XLOOKUP(Sheet15[[#This Row],[Item Number]], 'Item Lookup Table'!A:A, 'Item Lookup Table'!D:D, " "))</f>
        <v>Yes</v>
      </c>
      <c r="J125" s="60" t="b">
        <v>0</v>
      </c>
      <c r="K125" s="60" t="b">
        <v>1</v>
      </c>
      <c r="L125" s="60" t="b">
        <v>1</v>
      </c>
      <c r="M125" s="60" t="b">
        <v>0</v>
      </c>
      <c r="N125" s="60" t="b">
        <v>0</v>
      </c>
      <c r="O125" s="60" t="b">
        <v>0</v>
      </c>
      <c r="P125" s="60" t="b">
        <v>0</v>
      </c>
      <c r="Q125" s="60" t="b">
        <v>0</v>
      </c>
      <c r="R125" s="43">
        <v>0.3</v>
      </c>
      <c r="S125" s="43"/>
      <c r="T125" s="43"/>
      <c r="U125" s="43"/>
      <c r="V12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45</v>
      </c>
      <c r="W12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2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2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2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29250</v>
      </c>
    </row>
    <row r="126" spans="1:26" ht="18.75" customHeight="1" x14ac:dyDescent="0.25">
      <c r="A126" t="str">
        <f>IF('AWP Estimate_Example'!A114="","",'AWP Estimate_Example'!A114)</f>
        <v>1100</v>
      </c>
      <c r="B126" t="str">
        <f>IF('AWP Estimate_Example'!B114="","",'AWP Estimate_Example'!B114)</f>
        <v>627.0001.0008</v>
      </c>
      <c r="C126" t="str">
        <f>IF('AWP Estimate_Example'!C114="","",'AWP Estimate_Example'!C114)</f>
        <v>Ductile Iron Water Conduit, 8 Inch, CLASS 52</v>
      </c>
      <c r="D126" t="str">
        <f>IF('AWP Estimate_Example'!D114="","",'AWP Estimate_Example'!D114)</f>
        <v/>
      </c>
      <c r="E126" t="str">
        <f>IF('AWP Estimate_Example'!E114="","",'AWP Estimate_Example'!E114)</f>
        <v>LF</v>
      </c>
      <c r="F126" s="100">
        <f>IF('AWP Estimate_Example'!F114="","",'AWP Estimate_Example'!F114)</f>
        <v>110</v>
      </c>
      <c r="G126" s="99">
        <f>IF('AWP Estimate_Example'!G114="","",'AWP Estimate_Example'!G114)</f>
        <v>210</v>
      </c>
      <c r="H126" s="99">
        <f>IF('AWP Estimate_Example'!H114="","",'AWP Estimate_Example'!H114)</f>
        <v>23100</v>
      </c>
      <c r="I126" s="41" t="str">
        <f>IF(Sheet15[[#This Row],[Item Number]]="", "", _xlfn.XLOOKUP(Sheet15[[#This Row],[Item Number]], 'Item Lookup Table'!A:A, 'Item Lookup Table'!D:D, " "))</f>
        <v>Yes</v>
      </c>
      <c r="J126" s="60" t="b">
        <v>0</v>
      </c>
      <c r="K126" s="60" t="b">
        <v>1</v>
      </c>
      <c r="L126" s="60" t="b">
        <v>1</v>
      </c>
      <c r="M126" s="60" t="b">
        <v>0</v>
      </c>
      <c r="N126" s="60" t="b">
        <v>0</v>
      </c>
      <c r="O126" s="60" t="b">
        <v>0</v>
      </c>
      <c r="P126" s="60" t="b">
        <v>0</v>
      </c>
      <c r="Q126" s="60" t="b">
        <v>0</v>
      </c>
      <c r="R126" s="43">
        <v>0.3</v>
      </c>
      <c r="S126" s="43"/>
      <c r="T126" s="43"/>
      <c r="U126" s="43"/>
      <c r="V126"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63</v>
      </c>
      <c r="W12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2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2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26"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6930</v>
      </c>
    </row>
    <row r="127" spans="1:26" ht="18.75" customHeight="1" x14ac:dyDescent="0.25">
      <c r="A127" t="str">
        <f>IF('AWP Estimate_Example'!A115="","",'AWP Estimate_Example'!A115)</f>
        <v>1110</v>
      </c>
      <c r="B127" t="str">
        <f>IF('AWP Estimate_Example'!B115="","",'AWP Estimate_Example'!B115)</f>
        <v>627.0001.0012</v>
      </c>
      <c r="C127" t="str">
        <f>IF('AWP Estimate_Example'!C115="","",'AWP Estimate_Example'!C115)</f>
        <v>Ductile Iron Water Conduit, 12 Inch, CLASS 52</v>
      </c>
      <c r="D127" t="str">
        <f>IF('AWP Estimate_Example'!D115="","",'AWP Estimate_Example'!D115)</f>
        <v/>
      </c>
      <c r="E127" t="str">
        <f>IF('AWP Estimate_Example'!E115="","",'AWP Estimate_Example'!E115)</f>
        <v>LF</v>
      </c>
      <c r="F127" s="100">
        <f>IF('AWP Estimate_Example'!F115="","",'AWP Estimate_Example'!F115)</f>
        <v>2000</v>
      </c>
      <c r="G127" s="99">
        <f>IF('AWP Estimate_Example'!G115="","",'AWP Estimate_Example'!G115)</f>
        <v>320</v>
      </c>
      <c r="H127" s="99">
        <f>IF('AWP Estimate_Example'!H115="","",'AWP Estimate_Example'!H115)</f>
        <v>640000</v>
      </c>
      <c r="I127" s="41" t="str">
        <f>IF(Sheet15[[#This Row],[Item Number]]="", "", _xlfn.XLOOKUP(Sheet15[[#This Row],[Item Number]], 'Item Lookup Table'!A:A, 'Item Lookup Table'!D:D, " "))</f>
        <v>Yes</v>
      </c>
      <c r="J127" s="60" t="b">
        <v>0</v>
      </c>
      <c r="K127" s="60" t="b">
        <v>1</v>
      </c>
      <c r="L127" s="60" t="b">
        <v>1</v>
      </c>
      <c r="M127" s="60" t="b">
        <v>0</v>
      </c>
      <c r="N127" s="60" t="b">
        <v>0</v>
      </c>
      <c r="O127" s="60" t="b">
        <v>0</v>
      </c>
      <c r="P127" s="60" t="b">
        <v>0</v>
      </c>
      <c r="Q127" s="60" t="b">
        <v>0</v>
      </c>
      <c r="R127" s="43">
        <v>0.3</v>
      </c>
      <c r="S127" s="43"/>
      <c r="T127" s="43"/>
      <c r="U127" s="43"/>
      <c r="V127"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96</v>
      </c>
      <c r="W12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2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2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27"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192000</v>
      </c>
    </row>
    <row r="128" spans="1:26" ht="18.75" customHeight="1" x14ac:dyDescent="0.25">
      <c r="A128" t="str">
        <f>IF('AWP Estimate_Example'!A116="","",'AWP Estimate_Example'!A116)</f>
        <v>1120</v>
      </c>
      <c r="B128" t="str">
        <f>IF('AWP Estimate_Example'!B116="","",'AWP Estimate_Example'!B116)</f>
        <v>627.0001.0016</v>
      </c>
      <c r="C128" t="str">
        <f>IF('AWP Estimate_Example'!C116="","",'AWP Estimate_Example'!C116)</f>
        <v>Ductile Iron Water Conduit, 16 Inch, CLASS 52</v>
      </c>
      <c r="D128" t="str">
        <f>IF('AWP Estimate_Example'!D116="","",'AWP Estimate_Example'!D116)</f>
        <v/>
      </c>
      <c r="E128" t="str">
        <f>IF('AWP Estimate_Example'!E116="","",'AWP Estimate_Example'!E116)</f>
        <v>LF</v>
      </c>
      <c r="F128" s="100">
        <f>IF('AWP Estimate_Example'!F116="","",'AWP Estimate_Example'!F116)</f>
        <v>115</v>
      </c>
      <c r="G128" s="99">
        <f>IF('AWP Estimate_Example'!G116="","",'AWP Estimate_Example'!G116)</f>
        <v>425</v>
      </c>
      <c r="H128" s="99">
        <f>IF('AWP Estimate_Example'!H116="","",'AWP Estimate_Example'!H116)</f>
        <v>48875</v>
      </c>
      <c r="I128" s="41" t="str">
        <f>IF(Sheet15[[#This Row],[Item Number]]="", "", _xlfn.XLOOKUP(Sheet15[[#This Row],[Item Number]], 'Item Lookup Table'!A:A, 'Item Lookup Table'!D:D, " "))</f>
        <v>Yes</v>
      </c>
      <c r="J128" s="60" t="b">
        <v>0</v>
      </c>
      <c r="K128" s="60" t="b">
        <v>1</v>
      </c>
      <c r="L128" s="60" t="b">
        <v>1</v>
      </c>
      <c r="M128" s="60" t="b">
        <v>0</v>
      </c>
      <c r="N128" s="60" t="b">
        <v>0</v>
      </c>
      <c r="O128" s="60" t="b">
        <v>0</v>
      </c>
      <c r="P128" s="60" t="b">
        <v>0</v>
      </c>
      <c r="Q128" s="60" t="b">
        <v>0</v>
      </c>
      <c r="R128" s="43">
        <v>0.3</v>
      </c>
      <c r="S128" s="43"/>
      <c r="T128" s="43"/>
      <c r="U128" s="43"/>
      <c r="V128"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127.5</v>
      </c>
      <c r="W12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2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2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28"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14662.5</v>
      </c>
    </row>
    <row r="129" spans="1:26" ht="18.75" customHeight="1" x14ac:dyDescent="0.25">
      <c r="A129" t="str">
        <f>IF('AWP Estimate_Example'!A117="","",'AWP Estimate_Example'!A117)</f>
        <v>1130</v>
      </c>
      <c r="B129" t="str">
        <f>IF('AWP Estimate_Example'!B117="","",'AWP Estimate_Example'!B117)</f>
        <v>627.0005.0000</v>
      </c>
      <c r="C129" t="str">
        <f>IF('AWP Estimate_Example'!C117="","",'AWP Estimate_Example'!C117)</f>
        <v>Fire Hydrant Installation</v>
      </c>
      <c r="D129" t="str">
        <f>IF('AWP Estimate_Example'!D117="","",'AWP Estimate_Example'!D117)</f>
        <v/>
      </c>
      <c r="E129" t="str">
        <f>IF('AWP Estimate_Example'!E117="","",'AWP Estimate_Example'!E117)</f>
        <v>EACH</v>
      </c>
      <c r="F129" s="100">
        <f>IF('AWP Estimate_Example'!F117="","",'AWP Estimate_Example'!F117)</f>
        <v>11</v>
      </c>
      <c r="G129" s="99">
        <f>IF('AWP Estimate_Example'!G117="","",'AWP Estimate_Example'!G117)</f>
        <v>12000</v>
      </c>
      <c r="H129" s="99">
        <f>IF('AWP Estimate_Example'!H117="","",'AWP Estimate_Example'!H117)</f>
        <v>132000</v>
      </c>
      <c r="I129" s="41" t="str">
        <f>IF(Sheet15[[#This Row],[Item Number]]="", "", _xlfn.XLOOKUP(Sheet15[[#This Row],[Item Number]], 'Item Lookup Table'!A:A, 'Item Lookup Table'!D:D, " "))</f>
        <v>Yes</v>
      </c>
      <c r="J129" s="60" t="b">
        <v>0</v>
      </c>
      <c r="K129" s="60" t="b">
        <v>1</v>
      </c>
      <c r="L129" s="60" t="b">
        <v>1</v>
      </c>
      <c r="M129" s="60" t="b">
        <v>0</v>
      </c>
      <c r="N129" s="60" t="b">
        <v>0</v>
      </c>
      <c r="O129" s="60" t="b">
        <v>0</v>
      </c>
      <c r="P129" s="60" t="b">
        <v>0</v>
      </c>
      <c r="Q129" s="60" t="b">
        <v>0</v>
      </c>
      <c r="R129" s="43">
        <v>0.3</v>
      </c>
      <c r="S129" s="43"/>
      <c r="T129" s="43"/>
      <c r="U129" s="43"/>
      <c r="V129"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3600</v>
      </c>
      <c r="W12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2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2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29"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39600</v>
      </c>
    </row>
    <row r="130" spans="1:26" ht="18.75" customHeight="1" x14ac:dyDescent="0.25">
      <c r="A130" t="str">
        <f>IF('AWP Estimate_Example'!A118="","",'AWP Estimate_Example'!A118)</f>
        <v>1140</v>
      </c>
      <c r="B130" t="str">
        <f>IF('AWP Estimate_Example'!B118="","",'AWP Estimate_Example'!B118)</f>
        <v>627.0007.0000</v>
      </c>
      <c r="C130" t="str">
        <f>IF('AWP Estimate_Example'!C118="","",'AWP Estimate_Example'!C118)</f>
        <v>Fire Hydrant Removal</v>
      </c>
      <c r="D130" t="str">
        <f>IF('AWP Estimate_Example'!D118="","",'AWP Estimate_Example'!D118)</f>
        <v/>
      </c>
      <c r="E130" t="str">
        <f>IF('AWP Estimate_Example'!E118="","",'AWP Estimate_Example'!E118)</f>
        <v>EACH</v>
      </c>
      <c r="F130" s="100">
        <f>IF('AWP Estimate_Example'!F118="","",'AWP Estimate_Example'!F118)</f>
        <v>11</v>
      </c>
      <c r="G130" s="99">
        <f>IF('AWP Estimate_Example'!G118="","",'AWP Estimate_Example'!G118)</f>
        <v>15000</v>
      </c>
      <c r="H130" s="99">
        <f>IF('AWP Estimate_Example'!H118="","",'AWP Estimate_Example'!H118)</f>
        <v>165000</v>
      </c>
      <c r="I130" s="41" t="str">
        <f>IF(Sheet15[[#This Row],[Item Number]]="", "", _xlfn.XLOOKUP(Sheet15[[#This Row],[Item Number]], 'Item Lookup Table'!A:A, 'Item Lookup Table'!D:D, " "))</f>
        <v>No</v>
      </c>
      <c r="J130" s="60" t="b">
        <v>0</v>
      </c>
      <c r="K130" s="60" t="b">
        <v>0</v>
      </c>
      <c r="L130" s="60" t="b">
        <v>0</v>
      </c>
      <c r="M130" s="60" t="b">
        <v>0</v>
      </c>
      <c r="N130" s="60" t="b">
        <v>0</v>
      </c>
      <c r="O130" s="60" t="b">
        <v>0</v>
      </c>
      <c r="P130" s="60" t="b">
        <v>0</v>
      </c>
      <c r="Q130" s="60" t="b">
        <v>0</v>
      </c>
      <c r="S130" s="43"/>
      <c r="T130" s="43"/>
      <c r="U130" s="43"/>
      <c r="V130"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3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3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3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30"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31" spans="1:26" ht="18.75" customHeight="1" x14ac:dyDescent="0.25">
      <c r="A131" t="str">
        <f>IF('AWP Estimate_Example'!A119="","",'AWP Estimate_Example'!A119)</f>
        <v>1150</v>
      </c>
      <c r="B131" t="str">
        <f>IF('AWP Estimate_Example'!B119="","",'AWP Estimate_Example'!B119)</f>
        <v>627.0008.0000</v>
      </c>
      <c r="C131" t="str">
        <f>IF('AWP Estimate_Example'!C119="","",'AWP Estimate_Example'!C119)</f>
        <v>Water Service Connection</v>
      </c>
      <c r="D131" t="str">
        <f>IF('AWP Estimate_Example'!D119="","",'AWP Estimate_Example'!D119)</f>
        <v/>
      </c>
      <c r="E131" t="str">
        <f>IF('AWP Estimate_Example'!E119="","",'AWP Estimate_Example'!E119)</f>
        <v>EACH</v>
      </c>
      <c r="F131" s="100">
        <f>IF('AWP Estimate_Example'!F119="","",'AWP Estimate_Example'!F119)</f>
        <v>4</v>
      </c>
      <c r="G131" s="99">
        <f>IF('AWP Estimate_Example'!G119="","",'AWP Estimate_Example'!G119)</f>
        <v>22500</v>
      </c>
      <c r="H131" s="99">
        <f>IF('AWP Estimate_Example'!H119="","",'AWP Estimate_Example'!H119)</f>
        <v>90000</v>
      </c>
      <c r="I131" s="41" t="str">
        <f>IF(Sheet15[[#This Row],[Item Number]]="", "", _xlfn.XLOOKUP(Sheet15[[#This Row],[Item Number]], 'Item Lookup Table'!A:A, 'Item Lookup Table'!D:D, " "))</f>
        <v>Yes</v>
      </c>
      <c r="J131" s="60" t="b">
        <v>0</v>
      </c>
      <c r="K131" s="60" t="b">
        <v>1</v>
      </c>
      <c r="L131" s="60" t="b">
        <v>1</v>
      </c>
      <c r="M131" s="60" t="b">
        <v>0</v>
      </c>
      <c r="N131" s="60" t="b">
        <v>0</v>
      </c>
      <c r="O131" s="60" t="b">
        <v>0</v>
      </c>
      <c r="P131" s="60" t="b">
        <v>0</v>
      </c>
      <c r="Q131" s="60" t="b">
        <v>0</v>
      </c>
      <c r="R131" s="43">
        <v>0.3</v>
      </c>
      <c r="S131" s="43"/>
      <c r="T131" s="43"/>
      <c r="U131" s="43"/>
      <c r="V131"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6750</v>
      </c>
      <c r="W13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3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3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31"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27000</v>
      </c>
    </row>
    <row r="132" spans="1:26" ht="18.75" customHeight="1" x14ac:dyDescent="0.25">
      <c r="A132" t="str">
        <f>IF('AWP Estimate_Example'!A120="","",'AWP Estimate_Example'!A120)</f>
        <v>1160</v>
      </c>
      <c r="B132" t="str">
        <f>IF('AWP Estimate_Example'!B120="","",'AWP Estimate_Example'!B120)</f>
        <v>627.0009.0006</v>
      </c>
      <c r="C132" t="str">
        <f>IF('AWP Estimate_Example'!C120="","",'AWP Estimate_Example'!C120)</f>
        <v>Gate Valve, 6 Inch</v>
      </c>
      <c r="D132" t="str">
        <f>IF('AWP Estimate_Example'!D120="","",'AWP Estimate_Example'!D120)</f>
        <v/>
      </c>
      <c r="E132" t="str">
        <f>IF('AWP Estimate_Example'!E120="","",'AWP Estimate_Example'!E120)</f>
        <v>EACH</v>
      </c>
      <c r="F132" s="100">
        <f>IF('AWP Estimate_Example'!F120="","",'AWP Estimate_Example'!F120)</f>
        <v>4</v>
      </c>
      <c r="G132" s="99">
        <f>IF('AWP Estimate_Example'!G120="","",'AWP Estimate_Example'!G120)</f>
        <v>5000</v>
      </c>
      <c r="H132" s="99">
        <f>IF('AWP Estimate_Example'!H120="","",'AWP Estimate_Example'!H120)</f>
        <v>20000</v>
      </c>
      <c r="I132" s="41" t="str">
        <f>IF(Sheet15[[#This Row],[Item Number]]="", "", _xlfn.XLOOKUP(Sheet15[[#This Row],[Item Number]], 'Item Lookup Table'!A:A, 'Item Lookup Table'!D:D, " "))</f>
        <v>Yes</v>
      </c>
      <c r="J132" s="60" t="b">
        <v>0</v>
      </c>
      <c r="K132" s="60" t="b">
        <v>1</v>
      </c>
      <c r="L132" s="60" t="b">
        <v>1</v>
      </c>
      <c r="M132" s="60" t="b">
        <v>0</v>
      </c>
      <c r="N132" s="60" t="b">
        <v>0</v>
      </c>
      <c r="O132" s="60" t="b">
        <v>0</v>
      </c>
      <c r="P132" s="60" t="b">
        <v>0</v>
      </c>
      <c r="Q132" s="60" t="b">
        <v>0</v>
      </c>
      <c r="R132" s="43">
        <v>0.3</v>
      </c>
      <c r="S132" s="43"/>
      <c r="T132" s="43"/>
      <c r="U132" s="43"/>
      <c r="V132"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1500</v>
      </c>
      <c r="W13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3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3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32"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6000</v>
      </c>
    </row>
    <row r="133" spans="1:26" ht="18.75" customHeight="1" x14ac:dyDescent="0.25">
      <c r="A133" t="str">
        <f>IF('AWP Estimate_Example'!A121="","",'AWP Estimate_Example'!A121)</f>
        <v>1170</v>
      </c>
      <c r="B133" t="str">
        <f>IF('AWP Estimate_Example'!B121="","",'AWP Estimate_Example'!B121)</f>
        <v>627.0009.0008</v>
      </c>
      <c r="C133" t="str">
        <f>IF('AWP Estimate_Example'!C121="","",'AWP Estimate_Example'!C121)</f>
        <v>Gate Valve, 8 Inch</v>
      </c>
      <c r="D133" t="str">
        <f>IF('AWP Estimate_Example'!D121="","",'AWP Estimate_Example'!D121)</f>
        <v/>
      </c>
      <c r="E133" t="str">
        <f>IF('AWP Estimate_Example'!E121="","",'AWP Estimate_Example'!E121)</f>
        <v>EACH</v>
      </c>
      <c r="F133" s="100">
        <f>IF('AWP Estimate_Example'!F121="","",'AWP Estimate_Example'!F121)</f>
        <v>2</v>
      </c>
      <c r="G133" s="99">
        <f>IF('AWP Estimate_Example'!G121="","",'AWP Estimate_Example'!G121)</f>
        <v>7500</v>
      </c>
      <c r="H133" s="99">
        <f>IF('AWP Estimate_Example'!H121="","",'AWP Estimate_Example'!H121)</f>
        <v>15000</v>
      </c>
      <c r="I133" s="41" t="str">
        <f>IF(Sheet15[[#This Row],[Item Number]]="", "", _xlfn.XLOOKUP(Sheet15[[#This Row],[Item Number]], 'Item Lookup Table'!A:A, 'Item Lookup Table'!D:D, " "))</f>
        <v>Yes</v>
      </c>
      <c r="J133" s="60" t="b">
        <v>0</v>
      </c>
      <c r="K133" s="60" t="b">
        <v>1</v>
      </c>
      <c r="L133" s="60" t="b">
        <v>1</v>
      </c>
      <c r="M133" s="60" t="b">
        <v>0</v>
      </c>
      <c r="N133" s="60" t="b">
        <v>0</v>
      </c>
      <c r="O133" s="60" t="b">
        <v>0</v>
      </c>
      <c r="P133" s="60" t="b">
        <v>0</v>
      </c>
      <c r="Q133" s="60" t="b">
        <v>0</v>
      </c>
      <c r="R133" s="43">
        <v>0.3</v>
      </c>
      <c r="S133" s="43"/>
      <c r="T133" s="43"/>
      <c r="U133" s="43"/>
      <c r="V133"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2250</v>
      </c>
      <c r="W13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3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3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33"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4500</v>
      </c>
    </row>
    <row r="134" spans="1:26" ht="18.75" customHeight="1" x14ac:dyDescent="0.25">
      <c r="A134" t="str">
        <f>IF('AWP Estimate_Example'!A122="","",'AWP Estimate_Example'!A122)</f>
        <v>1180</v>
      </c>
      <c r="B134" t="str">
        <f>IF('AWP Estimate_Example'!B122="","",'AWP Estimate_Example'!B122)</f>
        <v>627.0009.0012</v>
      </c>
      <c r="C134" t="str">
        <f>IF('AWP Estimate_Example'!C122="","",'AWP Estimate_Example'!C122)</f>
        <v>Gate Valve, 12 Inch</v>
      </c>
      <c r="D134" t="str">
        <f>IF('AWP Estimate_Example'!D122="","",'AWP Estimate_Example'!D122)</f>
        <v/>
      </c>
      <c r="E134" t="str">
        <f>IF('AWP Estimate_Example'!E122="","",'AWP Estimate_Example'!E122)</f>
        <v>EACH</v>
      </c>
      <c r="F134" s="100">
        <f>IF('AWP Estimate_Example'!F122="","",'AWP Estimate_Example'!F122)</f>
        <v>10</v>
      </c>
      <c r="G134" s="99">
        <f>IF('AWP Estimate_Example'!G122="","",'AWP Estimate_Example'!G122)</f>
        <v>10000</v>
      </c>
      <c r="H134" s="99">
        <f>IF('AWP Estimate_Example'!H122="","",'AWP Estimate_Example'!H122)</f>
        <v>100000</v>
      </c>
      <c r="I134" s="41" t="str">
        <f>IF(Sheet15[[#This Row],[Item Number]]="", "", _xlfn.XLOOKUP(Sheet15[[#This Row],[Item Number]], 'Item Lookup Table'!A:A, 'Item Lookup Table'!D:D, " "))</f>
        <v>Yes</v>
      </c>
      <c r="J134" s="60" t="b">
        <v>0</v>
      </c>
      <c r="K134" s="60" t="b">
        <v>1</v>
      </c>
      <c r="L134" s="60" t="b">
        <v>1</v>
      </c>
      <c r="M134" s="60" t="b">
        <v>0</v>
      </c>
      <c r="N134" s="60" t="b">
        <v>0</v>
      </c>
      <c r="O134" s="60" t="b">
        <v>0</v>
      </c>
      <c r="P134" s="60" t="b">
        <v>0</v>
      </c>
      <c r="Q134" s="60" t="b">
        <v>0</v>
      </c>
      <c r="R134" s="43">
        <v>0.3</v>
      </c>
      <c r="S134" s="43"/>
      <c r="T134" s="43"/>
      <c r="U134" s="43"/>
      <c r="V134"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3000</v>
      </c>
      <c r="W13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3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3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34"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30000</v>
      </c>
    </row>
    <row r="135" spans="1:26" ht="18.75" customHeight="1" x14ac:dyDescent="0.25">
      <c r="A135" t="str">
        <f>IF('AWP Estimate_Example'!A123="","",'AWP Estimate_Example'!A123)</f>
        <v>1190</v>
      </c>
      <c r="B135" t="str">
        <f>IF('AWP Estimate_Example'!B123="","",'AWP Estimate_Example'!B123)</f>
        <v>627.0009.0016</v>
      </c>
      <c r="C135" t="str">
        <f>IF('AWP Estimate_Example'!C123="","",'AWP Estimate_Example'!C123)</f>
        <v>Gate Valve, 16 Inch</v>
      </c>
      <c r="D135" t="str">
        <f>IF('AWP Estimate_Example'!D123="","",'AWP Estimate_Example'!D123)</f>
        <v/>
      </c>
      <c r="E135" t="str">
        <f>IF('AWP Estimate_Example'!E123="","",'AWP Estimate_Example'!E123)</f>
        <v>EACH</v>
      </c>
      <c r="F135" s="100">
        <f>IF('AWP Estimate_Example'!F123="","",'AWP Estimate_Example'!F123)</f>
        <v>2</v>
      </c>
      <c r="G135" s="99">
        <f>IF('AWP Estimate_Example'!G123="","",'AWP Estimate_Example'!G123)</f>
        <v>18000</v>
      </c>
      <c r="H135" s="99">
        <f>IF('AWP Estimate_Example'!H123="","",'AWP Estimate_Example'!H123)</f>
        <v>36000</v>
      </c>
      <c r="I135" s="41" t="str">
        <f>IF(Sheet15[[#This Row],[Item Number]]="", "", _xlfn.XLOOKUP(Sheet15[[#This Row],[Item Number]], 'Item Lookup Table'!A:A, 'Item Lookup Table'!D:D, " "))</f>
        <v>Yes</v>
      </c>
      <c r="J135" s="60" t="b">
        <v>0</v>
      </c>
      <c r="K135" s="60" t="b">
        <v>1</v>
      </c>
      <c r="L135" s="60" t="b">
        <v>1</v>
      </c>
      <c r="M135" s="60" t="b">
        <v>0</v>
      </c>
      <c r="N135" s="60" t="b">
        <v>0</v>
      </c>
      <c r="O135" s="60" t="b">
        <v>0</v>
      </c>
      <c r="P135" s="60" t="b">
        <v>0</v>
      </c>
      <c r="Q135" s="60" t="b">
        <v>0</v>
      </c>
      <c r="R135" s="43">
        <v>0.3</v>
      </c>
      <c r="S135" s="43"/>
      <c r="T135" s="43"/>
      <c r="U135" s="43"/>
      <c r="V13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5400</v>
      </c>
      <c r="W13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3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3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3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10800</v>
      </c>
    </row>
    <row r="136" spans="1:26" ht="18.75" customHeight="1" x14ac:dyDescent="0.25">
      <c r="A136" t="str">
        <f>IF('AWP Estimate_Example'!A124="","",'AWP Estimate_Example'!A124)</f>
        <v>1200</v>
      </c>
      <c r="B136" t="str">
        <f>IF('AWP Estimate_Example'!B124="","",'AWP Estimate_Example'!B124)</f>
        <v>627.0010.0000</v>
      </c>
      <c r="C136" t="str">
        <f>IF('AWP Estimate_Example'!C124="","",'AWP Estimate_Example'!C124)</f>
        <v>Adjustment of Valve Box</v>
      </c>
      <c r="D136" t="str">
        <f>IF('AWP Estimate_Example'!D124="","",'AWP Estimate_Example'!D124)</f>
        <v/>
      </c>
      <c r="E136" t="str">
        <f>IF('AWP Estimate_Example'!E124="","",'AWP Estimate_Example'!E124)</f>
        <v>EACH</v>
      </c>
      <c r="F136" s="100">
        <f>IF('AWP Estimate_Example'!F124="","",'AWP Estimate_Example'!F124)</f>
        <v>65</v>
      </c>
      <c r="G136" s="99">
        <f>IF('AWP Estimate_Example'!G124="","",'AWP Estimate_Example'!G124)</f>
        <v>1500</v>
      </c>
      <c r="H136" s="99">
        <f>IF('AWP Estimate_Example'!H124="","",'AWP Estimate_Example'!H124)</f>
        <v>97500</v>
      </c>
      <c r="I136" s="41" t="str">
        <f>IF(Sheet15[[#This Row],[Item Number]]="", "", _xlfn.XLOOKUP(Sheet15[[#This Row],[Item Number]], 'Item Lookup Table'!A:A, 'Item Lookup Table'!D:D, " "))</f>
        <v>Yes</v>
      </c>
      <c r="J136" s="60" t="b">
        <v>0</v>
      </c>
      <c r="K136" s="60" t="b">
        <v>1</v>
      </c>
      <c r="L136" s="60" t="b">
        <v>1</v>
      </c>
      <c r="M136" s="60" t="b">
        <v>0</v>
      </c>
      <c r="N136" s="60" t="b">
        <v>0</v>
      </c>
      <c r="O136" s="60" t="b">
        <v>0</v>
      </c>
      <c r="P136" s="60" t="b">
        <v>0</v>
      </c>
      <c r="Q136" s="60" t="b">
        <v>0</v>
      </c>
      <c r="R136" s="43">
        <v>0.3</v>
      </c>
      <c r="S136" s="43"/>
      <c r="T136" s="43"/>
      <c r="U136" s="43"/>
      <c r="V136"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450</v>
      </c>
      <c r="W13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3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3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36"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29250</v>
      </c>
    </row>
    <row r="137" spans="1:26" ht="18.75" customHeight="1" x14ac:dyDescent="0.25">
      <c r="A137" t="str">
        <f>IF('AWP Estimate_Example'!A125="","",'AWP Estimate_Example'!A125)</f>
        <v>1210</v>
      </c>
      <c r="B137" t="str">
        <f>IF('AWP Estimate_Example'!B125="","",'AWP Estimate_Example'!B125)</f>
        <v>627.2017.0000</v>
      </c>
      <c r="C137" t="str">
        <f>IF('AWP Estimate_Example'!C125="","",'AWP Estimate_Example'!C125)</f>
        <v>Water System As-Built Drawings</v>
      </c>
      <c r="D137" t="str">
        <f>IF('AWP Estimate_Example'!D125="","",'AWP Estimate_Example'!D125)</f>
        <v/>
      </c>
      <c r="E137" t="str">
        <f>IF('AWP Estimate_Example'!E125="","",'AWP Estimate_Example'!E125)</f>
        <v>LS</v>
      </c>
      <c r="F137" s="100" t="str">
        <f>IF('AWP Estimate_Example'!F125="","",'AWP Estimate_Example'!F125)</f>
        <v>All Required</v>
      </c>
      <c r="G137" s="99">
        <f>IF('AWP Estimate_Example'!G125="","",'AWP Estimate_Example'!G125)</f>
        <v>20000</v>
      </c>
      <c r="H137" s="99">
        <f>IF('AWP Estimate_Example'!H125="","",'AWP Estimate_Example'!H125)</f>
        <v>20000</v>
      </c>
      <c r="I137" s="41" t="str">
        <f>IF(Sheet15[[#This Row],[Item Number]]="", "", _xlfn.XLOOKUP(Sheet15[[#This Row],[Item Number]], 'Item Lookup Table'!A:A, 'Item Lookup Table'!D:D, " "))</f>
        <v>No</v>
      </c>
      <c r="J137" s="60" t="b">
        <v>0</v>
      </c>
      <c r="K137" s="60" t="b">
        <v>0</v>
      </c>
      <c r="L137" s="60" t="b">
        <v>0</v>
      </c>
      <c r="M137" s="60" t="b">
        <v>0</v>
      </c>
      <c r="N137" s="60" t="b">
        <v>0</v>
      </c>
      <c r="O137" s="60" t="b">
        <v>0</v>
      </c>
      <c r="P137" s="60" t="b">
        <v>0</v>
      </c>
      <c r="Q137" s="60" t="b">
        <v>0</v>
      </c>
      <c r="S137" s="43"/>
      <c r="T137" s="43"/>
      <c r="U137" s="43"/>
      <c r="V137"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3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3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3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37"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38" spans="1:26" ht="18.75" customHeight="1" x14ac:dyDescent="0.25">
      <c r="A138" t="str">
        <f>IF('AWP Estimate_Example'!A126="","",'AWP Estimate_Example'!A126)</f>
        <v>1220</v>
      </c>
      <c r="B138" t="str">
        <f>IF('AWP Estimate_Example'!B126="","",'AWP Estimate_Example'!B126)</f>
        <v>630.0002.0001</v>
      </c>
      <c r="C138" t="str">
        <f>IF('AWP Estimate_Example'!C126="","",'AWP Estimate_Example'!C126)</f>
        <v>Geotextile, Stabilization, Class 1</v>
      </c>
      <c r="D138" t="str">
        <f>IF('AWP Estimate_Example'!D126="","",'AWP Estimate_Example'!D126)</f>
        <v/>
      </c>
      <c r="E138" t="str">
        <f>IF('AWP Estimate_Example'!E126="","",'AWP Estimate_Example'!E126)</f>
        <v>SY</v>
      </c>
      <c r="F138" s="100">
        <f>IF('AWP Estimate_Example'!F126="","",'AWP Estimate_Example'!F126)</f>
        <v>7100</v>
      </c>
      <c r="G138" s="99">
        <f>IF('AWP Estimate_Example'!G126="","",'AWP Estimate_Example'!G126)</f>
        <v>15</v>
      </c>
      <c r="H138" s="99">
        <f>IF('AWP Estimate_Example'!H126="","",'AWP Estimate_Example'!H126)</f>
        <v>106500</v>
      </c>
      <c r="I138" s="41" t="str">
        <f>IF(Sheet15[[#This Row],[Item Number]]="", "", _xlfn.XLOOKUP(Sheet15[[#This Row],[Item Number]], 'Item Lookup Table'!A:A, 'Item Lookup Table'!D:D, " "))</f>
        <v>Yes</v>
      </c>
      <c r="J138" s="60" t="b">
        <v>0</v>
      </c>
      <c r="K138" s="60" t="b">
        <v>1</v>
      </c>
      <c r="L138" s="60" t="b">
        <v>0</v>
      </c>
      <c r="M138" s="60" t="b">
        <v>1</v>
      </c>
      <c r="N138" s="60" t="b">
        <v>0</v>
      </c>
      <c r="O138" s="60" t="b">
        <v>0</v>
      </c>
      <c r="P138" s="60" t="b">
        <v>0</v>
      </c>
      <c r="Q138" s="60" t="b">
        <v>0</v>
      </c>
      <c r="S138" s="43">
        <v>0.75</v>
      </c>
      <c r="T138" s="43"/>
      <c r="U138" s="43"/>
      <c r="V138"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11.25</v>
      </c>
      <c r="W13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3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3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38"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79875</v>
      </c>
    </row>
    <row r="139" spans="1:26" ht="18.75" customHeight="1" x14ac:dyDescent="0.25">
      <c r="A139" t="str">
        <f>IF('AWP Estimate_Example'!A127="","",'AWP Estimate_Example'!A127)</f>
        <v>1230</v>
      </c>
      <c r="B139" t="str">
        <f>IF('AWP Estimate_Example'!B127="","",'AWP Estimate_Example'!B127)</f>
        <v>633.0001.0000</v>
      </c>
      <c r="C139" t="str">
        <f>IF('AWP Estimate_Example'!C127="","",'AWP Estimate_Example'!C127)</f>
        <v>Silt Fence</v>
      </c>
      <c r="D139" t="str">
        <f>IF('AWP Estimate_Example'!D127="","",'AWP Estimate_Example'!D127)</f>
        <v/>
      </c>
      <c r="E139" t="str">
        <f>IF('AWP Estimate_Example'!E127="","",'AWP Estimate_Example'!E127)</f>
        <v>LF</v>
      </c>
      <c r="F139" s="100">
        <f>IF('AWP Estimate_Example'!F127="","",'AWP Estimate_Example'!F127)</f>
        <v>11700</v>
      </c>
      <c r="G139" s="99">
        <f>IF('AWP Estimate_Example'!G127="","",'AWP Estimate_Example'!G127)</f>
        <v>10</v>
      </c>
      <c r="H139" s="99">
        <f>IF('AWP Estimate_Example'!H127="","",'AWP Estimate_Example'!H127)</f>
        <v>117000</v>
      </c>
      <c r="I139" s="41" t="str">
        <f>IF(Sheet15[[#This Row],[Item Number]]="", "", _xlfn.XLOOKUP(Sheet15[[#This Row],[Item Number]], 'Item Lookup Table'!A:A, 'Item Lookup Table'!D:D, " "))</f>
        <v>No</v>
      </c>
      <c r="J139" s="60" t="b">
        <v>0</v>
      </c>
      <c r="K139" s="60" t="b">
        <v>0</v>
      </c>
      <c r="L139" s="60" t="b">
        <v>0</v>
      </c>
      <c r="M139" s="60" t="b">
        <v>0</v>
      </c>
      <c r="N139" s="60" t="b">
        <v>0</v>
      </c>
      <c r="O139" s="60" t="b">
        <v>0</v>
      </c>
      <c r="P139" s="60" t="b">
        <v>0</v>
      </c>
      <c r="Q139" s="60" t="b">
        <v>0</v>
      </c>
      <c r="S139" s="43"/>
      <c r="T139" s="43"/>
      <c r="U139" s="43"/>
      <c r="V139"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3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3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3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39"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40" spans="1:26" ht="18.75" customHeight="1" x14ac:dyDescent="0.25">
      <c r="A140" t="str">
        <f>IF('AWP Estimate_Example'!A128="","",'AWP Estimate_Example'!A128)</f>
        <v>1240</v>
      </c>
      <c r="B140" t="str">
        <f>IF('AWP Estimate_Example'!B128="","",'AWP Estimate_Example'!B128)</f>
        <v>635.0002.0000</v>
      </c>
      <c r="C140" t="str">
        <f>IF('AWP Estimate_Example'!C128="","",'AWP Estimate_Example'!C128)</f>
        <v>Insulation Board</v>
      </c>
      <c r="D140" t="str">
        <f>IF('AWP Estimate_Example'!D128="","",'AWP Estimate_Example'!D128)</f>
        <v/>
      </c>
      <c r="E140" t="str">
        <f>IF('AWP Estimate_Example'!E128="","",'AWP Estimate_Example'!E128)</f>
        <v>SF</v>
      </c>
      <c r="F140" s="100">
        <f>IF('AWP Estimate_Example'!F128="","",'AWP Estimate_Example'!F128)</f>
        <v>10300</v>
      </c>
      <c r="G140" s="99">
        <f>IF('AWP Estimate_Example'!G128="","",'AWP Estimate_Example'!G128)</f>
        <v>10</v>
      </c>
      <c r="H140" s="99">
        <f>IF('AWP Estimate_Example'!H128="","",'AWP Estimate_Example'!H128)</f>
        <v>103000</v>
      </c>
      <c r="I140" s="41" t="str">
        <f>IF(Sheet15[[#This Row],[Item Number]]="", "", _xlfn.XLOOKUP(Sheet15[[#This Row],[Item Number]], 'Item Lookup Table'!A:A, 'Item Lookup Table'!D:D, " "))</f>
        <v>Yes</v>
      </c>
      <c r="J140" s="60" t="b">
        <v>0</v>
      </c>
      <c r="K140" s="60" t="b">
        <v>1</v>
      </c>
      <c r="L140" s="60" t="b">
        <v>0</v>
      </c>
      <c r="M140" s="60" t="b">
        <v>1</v>
      </c>
      <c r="N140" s="60" t="b">
        <v>0</v>
      </c>
      <c r="O140" s="60" t="b">
        <v>0</v>
      </c>
      <c r="P140" s="60" t="b">
        <v>0</v>
      </c>
      <c r="Q140" s="60" t="b">
        <v>0</v>
      </c>
      <c r="S140" s="43">
        <v>0.3</v>
      </c>
      <c r="T140" s="43"/>
      <c r="U140" s="43"/>
      <c r="V140"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v>
      </c>
      <c r="W14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4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4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40"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30900</v>
      </c>
    </row>
    <row r="141" spans="1:26" ht="18.75" customHeight="1" x14ac:dyDescent="0.25">
      <c r="A141" t="str">
        <f>IF('AWP Estimate_Example'!A129="","",'AWP Estimate_Example'!A129)</f>
        <v>1250</v>
      </c>
      <c r="B141" t="str">
        <f>IF('AWP Estimate_Example'!B129="","",'AWP Estimate_Example'!B129)</f>
        <v>639.2000.0000</v>
      </c>
      <c r="C141" t="str">
        <f>IF('AWP Estimate_Example'!C129="","",'AWP Estimate_Example'!C129)</f>
        <v>Approach</v>
      </c>
      <c r="D141" t="str">
        <f>IF('AWP Estimate_Example'!D129="","",'AWP Estimate_Example'!D129)</f>
        <v/>
      </c>
      <c r="E141" t="str">
        <f>IF('AWP Estimate_Example'!E129="","",'AWP Estimate_Example'!E129)</f>
        <v>EACH</v>
      </c>
      <c r="F141" s="100">
        <f>IF('AWP Estimate_Example'!F129="","",'AWP Estimate_Example'!F129)</f>
        <v>85</v>
      </c>
      <c r="G141" s="99">
        <f>IF('AWP Estimate_Example'!G129="","",'AWP Estimate_Example'!G129)</f>
        <v>1500</v>
      </c>
      <c r="H141" s="99">
        <f>IF('AWP Estimate_Example'!H129="","",'AWP Estimate_Example'!H129)</f>
        <v>127500</v>
      </c>
      <c r="I141" s="41" t="str">
        <f>IF(Sheet15[[#This Row],[Item Number]]="", "", _xlfn.XLOOKUP(Sheet15[[#This Row],[Item Number]], 'Item Lookup Table'!A:A, 'Item Lookup Table'!D:D, " "))</f>
        <v>No</v>
      </c>
      <c r="J141" s="60" t="b">
        <v>0</v>
      </c>
      <c r="K141" s="60" t="b">
        <v>0</v>
      </c>
      <c r="L141" s="60" t="b">
        <v>0</v>
      </c>
      <c r="M141" s="60" t="b">
        <v>0</v>
      </c>
      <c r="N141" s="60" t="b">
        <v>0</v>
      </c>
      <c r="O141" s="60" t="b">
        <v>0</v>
      </c>
      <c r="P141" s="60" t="b">
        <v>0</v>
      </c>
      <c r="Q141" s="60" t="b">
        <v>0</v>
      </c>
      <c r="S141" s="43"/>
      <c r="T141" s="43"/>
      <c r="U141" s="43"/>
      <c r="V141"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4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4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4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41"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42" spans="1:26" ht="18.75" customHeight="1" x14ac:dyDescent="0.25">
      <c r="A142" t="str">
        <f>IF('AWP Estimate_Example'!A130="","",'AWP Estimate_Example'!A130)</f>
        <v>1260</v>
      </c>
      <c r="B142" t="str">
        <f>IF('AWP Estimate_Example'!B130="","",'AWP Estimate_Example'!B130)</f>
        <v>640.0001.0000</v>
      </c>
      <c r="C142" t="str">
        <f>IF('AWP Estimate_Example'!C130="","",'AWP Estimate_Example'!C130)</f>
        <v>Mobilization and Demobilization</v>
      </c>
      <c r="D142" t="str">
        <f>IF('AWP Estimate_Example'!D130="","",'AWP Estimate_Example'!D130)</f>
        <v/>
      </c>
      <c r="E142" t="str">
        <f>IF('AWP Estimate_Example'!E130="","",'AWP Estimate_Example'!E130)</f>
        <v>LS</v>
      </c>
      <c r="F142" s="100" t="str">
        <f>IF('AWP Estimate_Example'!F130="","",'AWP Estimate_Example'!F130)</f>
        <v>All Required</v>
      </c>
      <c r="G142" s="99">
        <f>IF('AWP Estimate_Example'!G130="","",'AWP Estimate_Example'!G130)</f>
        <v>3500000</v>
      </c>
      <c r="H142" s="99">
        <f>IF('AWP Estimate_Example'!H130="","",'AWP Estimate_Example'!H130)</f>
        <v>3500000</v>
      </c>
      <c r="I142" s="41" t="str">
        <f>IF(Sheet15[[#This Row],[Item Number]]="", "", _xlfn.XLOOKUP(Sheet15[[#This Row],[Item Number]], 'Item Lookup Table'!A:A, 'Item Lookup Table'!D:D, " "))</f>
        <v>No</v>
      </c>
      <c r="J142" s="60" t="b">
        <v>0</v>
      </c>
      <c r="K142" s="60" t="b">
        <v>0</v>
      </c>
      <c r="L142" s="60" t="b">
        <v>0</v>
      </c>
      <c r="M142" s="60" t="b">
        <v>0</v>
      </c>
      <c r="N142" s="60" t="b">
        <v>0</v>
      </c>
      <c r="O142" s="60" t="b">
        <v>0</v>
      </c>
      <c r="P142" s="60" t="b">
        <v>0</v>
      </c>
      <c r="Q142" s="60" t="b">
        <v>0</v>
      </c>
      <c r="S142" s="43"/>
      <c r="T142" s="43"/>
      <c r="U142" s="43"/>
      <c r="V142"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4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4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4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42"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43" spans="1:26" ht="18.75" customHeight="1" x14ac:dyDescent="0.25">
      <c r="A143" t="str">
        <f>IF('AWP Estimate_Example'!A131="","",'AWP Estimate_Example'!A131)</f>
        <v>1270</v>
      </c>
      <c r="B143" t="str">
        <f>IF('AWP Estimate_Example'!B131="","",'AWP Estimate_Example'!B131)</f>
        <v>641.0001.0000</v>
      </c>
      <c r="C143" t="str">
        <f>IF('AWP Estimate_Example'!C131="","",'AWP Estimate_Example'!C131)</f>
        <v>Erosion, Sediment and Pollution Control Administration</v>
      </c>
      <c r="D143" t="str">
        <f>IF('AWP Estimate_Example'!D131="","",'AWP Estimate_Example'!D131)</f>
        <v/>
      </c>
      <c r="E143" t="str">
        <f>IF('AWP Estimate_Example'!E131="","",'AWP Estimate_Example'!E131)</f>
        <v>LS</v>
      </c>
      <c r="F143" s="100" t="str">
        <f>IF('AWP Estimate_Example'!F131="","",'AWP Estimate_Example'!F131)</f>
        <v>All Required</v>
      </c>
      <c r="G143" s="99">
        <f>IF('AWP Estimate_Example'!G131="","",'AWP Estimate_Example'!G131)</f>
        <v>75000</v>
      </c>
      <c r="H143" s="99">
        <f>IF('AWP Estimate_Example'!H131="","",'AWP Estimate_Example'!H131)</f>
        <v>75000</v>
      </c>
      <c r="I143" s="41" t="str">
        <f>IF(Sheet15[[#This Row],[Item Number]]="", "", _xlfn.XLOOKUP(Sheet15[[#This Row],[Item Number]], 'Item Lookup Table'!A:A, 'Item Lookup Table'!D:D, " "))</f>
        <v>No</v>
      </c>
      <c r="J143" s="60" t="b">
        <v>0</v>
      </c>
      <c r="K143" s="60" t="b">
        <v>0</v>
      </c>
      <c r="L143" s="60" t="b">
        <v>0</v>
      </c>
      <c r="M143" s="60" t="b">
        <v>0</v>
      </c>
      <c r="N143" s="60" t="b">
        <v>0</v>
      </c>
      <c r="O143" s="60" t="b">
        <v>0</v>
      </c>
      <c r="P143" s="60" t="b">
        <v>0</v>
      </c>
      <c r="Q143" s="60" t="b">
        <v>0</v>
      </c>
      <c r="S143" s="43"/>
      <c r="T143" s="43"/>
      <c r="U143" s="43"/>
      <c r="V143"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4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4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4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43"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44" spans="1:26" ht="18.75" customHeight="1" x14ac:dyDescent="0.25">
      <c r="A144" t="str">
        <f>IF('AWP Estimate_Example'!A132="","",'AWP Estimate_Example'!A132)</f>
        <v>1280</v>
      </c>
      <c r="B144" t="str">
        <f>IF('AWP Estimate_Example'!B132="","",'AWP Estimate_Example'!B132)</f>
        <v>641.0005.0000</v>
      </c>
      <c r="C144" t="str">
        <f>IF('AWP Estimate_Example'!C132="","",'AWP Estimate_Example'!C132)</f>
        <v>Temporary Erosion, Sediment and Pollution Control by Directive</v>
      </c>
      <c r="D144" t="str">
        <f>IF('AWP Estimate_Example'!D132="","",'AWP Estimate_Example'!D132)</f>
        <v/>
      </c>
      <c r="E144" t="str">
        <f>IF('AWP Estimate_Example'!E132="","",'AWP Estimate_Example'!E132)</f>
        <v>CS</v>
      </c>
      <c r="F144" s="100" t="str">
        <f>IF('AWP Estimate_Example'!F132="","",'AWP Estimate_Example'!F132)</f>
        <v>All Required</v>
      </c>
      <c r="G144" s="99">
        <f>IF('AWP Estimate_Example'!G132="","",'AWP Estimate_Example'!G132)</f>
        <v>600000</v>
      </c>
      <c r="H144" s="99">
        <f>IF('AWP Estimate_Example'!H132="","",'AWP Estimate_Example'!H132)</f>
        <v>600000</v>
      </c>
      <c r="I144" s="41" t="str">
        <f>IF(Sheet15[[#This Row],[Item Number]]="", "", _xlfn.XLOOKUP(Sheet15[[#This Row],[Item Number]], 'Item Lookup Table'!A:A, 'Item Lookup Table'!D:D, " "))</f>
        <v>No</v>
      </c>
      <c r="J144" s="60" t="b">
        <v>0</v>
      </c>
      <c r="K144" s="60" t="b">
        <v>0</v>
      </c>
      <c r="L144" s="60" t="b">
        <v>0</v>
      </c>
      <c r="M144" s="60" t="b">
        <v>0</v>
      </c>
      <c r="N144" s="60" t="b">
        <v>0</v>
      </c>
      <c r="O144" s="60" t="b">
        <v>0</v>
      </c>
      <c r="P144" s="60" t="b">
        <v>0</v>
      </c>
      <c r="Q144" s="60" t="b">
        <v>0</v>
      </c>
      <c r="S144" s="43"/>
      <c r="T144" s="43"/>
      <c r="U144" s="43"/>
      <c r="V144"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4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4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4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44"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45" spans="1:26" ht="18.75" customHeight="1" x14ac:dyDescent="0.25">
      <c r="A145" t="str">
        <f>IF('AWP Estimate_Example'!A133="","",'AWP Estimate_Example'!A133)</f>
        <v>1290</v>
      </c>
      <c r="B145" t="str">
        <f>IF('AWP Estimate_Example'!B133="","",'AWP Estimate_Example'!B133)</f>
        <v>641.0006.0000</v>
      </c>
      <c r="C145" t="str">
        <f>IF('AWP Estimate_Example'!C133="","",'AWP Estimate_Example'!C133)</f>
        <v>Withholding</v>
      </c>
      <c r="D145" t="str">
        <f>IF('AWP Estimate_Example'!D133="","",'AWP Estimate_Example'!D133)</f>
        <v/>
      </c>
      <c r="E145" t="str">
        <f>IF('AWP Estimate_Example'!E133="","",'AWP Estimate_Example'!E133)</f>
        <v>CS</v>
      </c>
      <c r="F145" s="100" t="str">
        <f>IF('AWP Estimate_Example'!F133="","",'AWP Estimate_Example'!F133)</f>
        <v>All Required</v>
      </c>
      <c r="G145" s="99">
        <f>IF('AWP Estimate_Example'!G133="","",'AWP Estimate_Example'!G133)</f>
        <v>0</v>
      </c>
      <c r="H145" s="99">
        <f>IF('AWP Estimate_Example'!H133="","",'AWP Estimate_Example'!H133)</f>
        <v>0</v>
      </c>
      <c r="I145" s="41" t="str">
        <f>IF(Sheet15[[#This Row],[Item Number]]="", "", _xlfn.XLOOKUP(Sheet15[[#This Row],[Item Number]], 'Item Lookup Table'!A:A, 'Item Lookup Table'!D:D, " "))</f>
        <v>No</v>
      </c>
      <c r="J145" s="60" t="b">
        <v>0</v>
      </c>
      <c r="K145" s="60" t="b">
        <v>0</v>
      </c>
      <c r="L145" s="60" t="b">
        <v>0</v>
      </c>
      <c r="M145" s="60" t="b">
        <v>0</v>
      </c>
      <c r="N145" s="60" t="b">
        <v>0</v>
      </c>
      <c r="O145" s="60" t="b">
        <v>0</v>
      </c>
      <c r="P145" s="60" t="b">
        <v>0</v>
      </c>
      <c r="Q145" s="60" t="b">
        <v>0</v>
      </c>
      <c r="S145" s="43"/>
      <c r="T145" s="43"/>
      <c r="U145" s="43"/>
      <c r="V145"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4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4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4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45"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46" spans="1:26" ht="18.75" customHeight="1" x14ac:dyDescent="0.25">
      <c r="A146" t="str">
        <f>IF('AWP Estimate_Example'!A134="","",'AWP Estimate_Example'!A134)</f>
        <v>1300</v>
      </c>
      <c r="B146" t="str">
        <f>IF('AWP Estimate_Example'!B134="","",'AWP Estimate_Example'!B134)</f>
        <v>641.0007.0000</v>
      </c>
      <c r="C146" t="str">
        <f>IF('AWP Estimate_Example'!C134="","",'AWP Estimate_Example'!C134)</f>
        <v>SWPPP Manager</v>
      </c>
      <c r="D146" t="str">
        <f>IF('AWP Estimate_Example'!D134="","",'AWP Estimate_Example'!D134)</f>
        <v/>
      </c>
      <c r="E146" t="str">
        <f>IF('AWP Estimate_Example'!E134="","",'AWP Estimate_Example'!E134)</f>
        <v>LS</v>
      </c>
      <c r="F146" s="100" t="str">
        <f>IF('AWP Estimate_Example'!F134="","",'AWP Estimate_Example'!F134)</f>
        <v>All Required</v>
      </c>
      <c r="G146" s="99">
        <f>IF('AWP Estimate_Example'!G134="","",'AWP Estimate_Example'!G134)</f>
        <v>60000</v>
      </c>
      <c r="H146" s="99">
        <f>IF('AWP Estimate_Example'!H134="","",'AWP Estimate_Example'!H134)</f>
        <v>60000</v>
      </c>
      <c r="I146" s="41" t="str">
        <f>IF(Sheet15[[#This Row],[Item Number]]="", "", _xlfn.XLOOKUP(Sheet15[[#This Row],[Item Number]], 'Item Lookup Table'!A:A, 'Item Lookup Table'!D:D, " "))</f>
        <v>No</v>
      </c>
      <c r="J146" s="60" t="b">
        <v>0</v>
      </c>
      <c r="K146" s="60" t="b">
        <v>0</v>
      </c>
      <c r="L146" s="60" t="b">
        <v>0</v>
      </c>
      <c r="M146" s="60" t="b">
        <v>0</v>
      </c>
      <c r="N146" s="60" t="b">
        <v>0</v>
      </c>
      <c r="O146" s="60" t="b">
        <v>0</v>
      </c>
      <c r="P146" s="60" t="b">
        <v>0</v>
      </c>
      <c r="Q146" s="60" t="b">
        <v>0</v>
      </c>
      <c r="S146" s="43"/>
      <c r="T146" s="43"/>
      <c r="U146" s="43"/>
      <c r="V146"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4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4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4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46"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47" spans="1:26" ht="18.75" customHeight="1" x14ac:dyDescent="0.25">
      <c r="A147" t="str">
        <f>IF('AWP Estimate_Example'!A135="","",'AWP Estimate_Example'!A135)</f>
        <v>1310</v>
      </c>
      <c r="B147" t="str">
        <f>IF('AWP Estimate_Example'!B135="","",'AWP Estimate_Example'!B135)</f>
        <v>641.0008.0000</v>
      </c>
      <c r="C147" t="str">
        <f>IF('AWP Estimate_Example'!C135="","",'AWP Estimate_Example'!C135)</f>
        <v>SWPPPTrack</v>
      </c>
      <c r="D147" t="str">
        <f>IF('AWP Estimate_Example'!D135="","",'AWP Estimate_Example'!D135)</f>
        <v/>
      </c>
      <c r="E147" t="str">
        <f>IF('AWP Estimate_Example'!E135="","",'AWP Estimate_Example'!E135)</f>
        <v>CS</v>
      </c>
      <c r="F147" s="100" t="str">
        <f>IF('AWP Estimate_Example'!F135="","",'AWP Estimate_Example'!F135)</f>
        <v>All Required</v>
      </c>
      <c r="G147" s="99">
        <f>IF('AWP Estimate_Example'!G135="","",'AWP Estimate_Example'!G135)</f>
        <v>20000</v>
      </c>
      <c r="H147" s="99">
        <f>IF('AWP Estimate_Example'!H135="","",'AWP Estimate_Example'!H135)</f>
        <v>20000</v>
      </c>
      <c r="I147" s="41" t="str">
        <f>IF(Sheet15[[#This Row],[Item Number]]="", "", _xlfn.XLOOKUP(Sheet15[[#This Row],[Item Number]], 'Item Lookup Table'!A:A, 'Item Lookup Table'!D:D, " "))</f>
        <v>No</v>
      </c>
      <c r="J147" s="60" t="b">
        <v>0</v>
      </c>
      <c r="K147" s="60" t="b">
        <v>0</v>
      </c>
      <c r="L147" s="60" t="b">
        <v>0</v>
      </c>
      <c r="M147" s="60" t="b">
        <v>0</v>
      </c>
      <c r="N147" s="60" t="b">
        <v>0</v>
      </c>
      <c r="O147" s="60" t="b">
        <v>0</v>
      </c>
      <c r="P147" s="60" t="b">
        <v>0</v>
      </c>
      <c r="Q147" s="60" t="b">
        <v>0</v>
      </c>
      <c r="S147" s="43"/>
      <c r="T147" s="43"/>
      <c r="U147" s="43"/>
      <c r="V147"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4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4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4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47"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48" spans="1:26" ht="18.75" customHeight="1" x14ac:dyDescent="0.25">
      <c r="A148" t="str">
        <f>IF('AWP Estimate_Example'!A136="","",'AWP Estimate_Example'!A136)</f>
        <v>1320</v>
      </c>
      <c r="B148" t="str">
        <f>IF('AWP Estimate_Example'!B136="","",'AWP Estimate_Example'!B136)</f>
        <v>642.0001.0000</v>
      </c>
      <c r="C148" t="str">
        <f>IF('AWP Estimate_Example'!C136="","",'AWP Estimate_Example'!C136)</f>
        <v>Construction Surveying</v>
      </c>
      <c r="D148" t="str">
        <f>IF('AWP Estimate_Example'!D136="","",'AWP Estimate_Example'!D136)</f>
        <v/>
      </c>
      <c r="E148" t="str">
        <f>IF('AWP Estimate_Example'!E136="","",'AWP Estimate_Example'!E136)</f>
        <v>LS</v>
      </c>
      <c r="F148" s="100" t="str">
        <f>IF('AWP Estimate_Example'!F136="","",'AWP Estimate_Example'!F136)</f>
        <v>All Required</v>
      </c>
      <c r="G148" s="99">
        <f>IF('AWP Estimate_Example'!G136="","",'AWP Estimate_Example'!G136)</f>
        <v>450000</v>
      </c>
      <c r="H148" s="99">
        <f>IF('AWP Estimate_Example'!H136="","",'AWP Estimate_Example'!H136)</f>
        <v>450000</v>
      </c>
      <c r="I148" s="41" t="str">
        <f>IF(Sheet15[[#This Row],[Item Number]]="", "", _xlfn.XLOOKUP(Sheet15[[#This Row],[Item Number]], 'Item Lookup Table'!A:A, 'Item Lookup Table'!D:D, " "))</f>
        <v>No</v>
      </c>
      <c r="J148" s="60" t="b">
        <v>0</v>
      </c>
      <c r="K148" s="60" t="b">
        <v>0</v>
      </c>
      <c r="L148" s="60" t="b">
        <v>0</v>
      </c>
      <c r="M148" s="60" t="b">
        <v>0</v>
      </c>
      <c r="N148" s="60" t="b">
        <v>0</v>
      </c>
      <c r="O148" s="60" t="b">
        <v>0</v>
      </c>
      <c r="P148" s="60" t="b">
        <v>0</v>
      </c>
      <c r="Q148" s="60" t="b">
        <v>0</v>
      </c>
      <c r="S148" s="43"/>
      <c r="T148" s="43"/>
      <c r="U148" s="43"/>
      <c r="V148"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4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4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4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48"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49" spans="1:26" ht="18.75" customHeight="1" x14ac:dyDescent="0.25">
      <c r="A149" t="str">
        <f>IF('AWP Estimate_Example'!A137="","",'AWP Estimate_Example'!A137)</f>
        <v>1330</v>
      </c>
      <c r="B149" t="str">
        <f>IF('AWP Estimate_Example'!B137="","",'AWP Estimate_Example'!B137)</f>
        <v>642.0003.0000</v>
      </c>
      <c r="C149" t="str">
        <f>IF('AWP Estimate_Example'!C137="","",'AWP Estimate_Example'!C137)</f>
        <v>Three Person Survey Party</v>
      </c>
      <c r="D149" t="str">
        <f>IF('AWP Estimate_Example'!D137="","",'AWP Estimate_Example'!D137)</f>
        <v/>
      </c>
      <c r="E149" t="str">
        <f>IF('AWP Estimate_Example'!E137="","",'AWP Estimate_Example'!E137)</f>
        <v>HR</v>
      </c>
      <c r="F149" s="100">
        <f>IF('AWP Estimate_Example'!F137="","",'AWP Estimate_Example'!F137)</f>
        <v>450</v>
      </c>
      <c r="G149" s="99">
        <f>IF('AWP Estimate_Example'!G137="","",'AWP Estimate_Example'!G137)</f>
        <v>300</v>
      </c>
      <c r="H149" s="99">
        <f>IF('AWP Estimate_Example'!H137="","",'AWP Estimate_Example'!H137)</f>
        <v>135000</v>
      </c>
      <c r="I149" s="41" t="str">
        <f>IF(Sheet15[[#This Row],[Item Number]]="", "", _xlfn.XLOOKUP(Sheet15[[#This Row],[Item Number]], 'Item Lookup Table'!A:A, 'Item Lookup Table'!D:D, " "))</f>
        <v>No</v>
      </c>
      <c r="J149" s="60" t="b">
        <v>0</v>
      </c>
      <c r="K149" s="60" t="b">
        <v>0</v>
      </c>
      <c r="L149" s="60" t="b">
        <v>0</v>
      </c>
      <c r="M149" s="60" t="b">
        <v>0</v>
      </c>
      <c r="N149" s="60" t="b">
        <v>0</v>
      </c>
      <c r="O149" s="60" t="b">
        <v>0</v>
      </c>
      <c r="P149" s="60" t="b">
        <v>0</v>
      </c>
      <c r="Q149" s="60" t="b">
        <v>0</v>
      </c>
      <c r="S149" s="43"/>
      <c r="T149" s="43"/>
      <c r="U149" s="43"/>
      <c r="V149"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4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4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4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49"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50" spans="1:26" ht="18.75" customHeight="1" x14ac:dyDescent="0.25">
      <c r="A150" t="str">
        <f>IF('AWP Estimate_Example'!A138="","",'AWP Estimate_Example'!A138)</f>
        <v>1340</v>
      </c>
      <c r="B150" t="str">
        <f>IF('AWP Estimate_Example'!B138="","",'AWP Estimate_Example'!B138)</f>
        <v>642.2005.0000</v>
      </c>
      <c r="C150" t="str">
        <f>IF('AWP Estimate_Example'!C138="","",'AWP Estimate_Example'!C138)</f>
        <v>Contractor-Furnished Computations</v>
      </c>
      <c r="D150" t="str">
        <f>IF('AWP Estimate_Example'!D138="","",'AWP Estimate_Example'!D138)</f>
        <v/>
      </c>
      <c r="E150" t="str">
        <f>IF('AWP Estimate_Example'!E138="","",'AWP Estimate_Example'!E138)</f>
        <v>LS</v>
      </c>
      <c r="F150" s="100" t="str">
        <f>IF('AWP Estimate_Example'!F138="","",'AWP Estimate_Example'!F138)</f>
        <v>All Required</v>
      </c>
      <c r="G150" s="99">
        <f>IF('AWP Estimate_Example'!G138="","",'AWP Estimate_Example'!G138)</f>
        <v>40000</v>
      </c>
      <c r="H150" s="99">
        <f>IF('AWP Estimate_Example'!H138="","",'AWP Estimate_Example'!H138)</f>
        <v>40000</v>
      </c>
      <c r="I150" s="41" t="str">
        <f>IF(Sheet15[[#This Row],[Item Number]]="", "", _xlfn.XLOOKUP(Sheet15[[#This Row],[Item Number]], 'Item Lookup Table'!A:A, 'Item Lookup Table'!D:D, " "))</f>
        <v>No</v>
      </c>
      <c r="J150" s="60" t="b">
        <v>0</v>
      </c>
      <c r="K150" s="60" t="b">
        <v>0</v>
      </c>
      <c r="L150" s="60" t="b">
        <v>0</v>
      </c>
      <c r="M150" s="60" t="b">
        <v>0</v>
      </c>
      <c r="N150" s="60" t="b">
        <v>0</v>
      </c>
      <c r="O150" s="60" t="b">
        <v>0</v>
      </c>
      <c r="P150" s="60" t="b">
        <v>0</v>
      </c>
      <c r="Q150" s="60" t="b">
        <v>0</v>
      </c>
      <c r="S150" s="43"/>
      <c r="T150" s="43"/>
      <c r="U150" s="43"/>
      <c r="V150"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5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5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5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50"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51" spans="1:26" ht="18.75" customHeight="1" x14ac:dyDescent="0.25">
      <c r="A151" t="str">
        <f>IF('AWP Estimate_Example'!A139="","",'AWP Estimate_Example'!A139)</f>
        <v>1350</v>
      </c>
      <c r="B151" t="str">
        <f>IF('AWP Estimate_Example'!B139="","",'AWP Estimate_Example'!B139)</f>
        <v>642.2006.0000</v>
      </c>
      <c r="C151" t="str">
        <f>IF('AWP Estimate_Example'!C139="","",'AWP Estimate_Example'!C139)</f>
        <v>Contractor-Furnished Engineering Tools</v>
      </c>
      <c r="D151" t="str">
        <f>IF('AWP Estimate_Example'!D139="","",'AWP Estimate_Example'!D139)</f>
        <v/>
      </c>
      <c r="E151" t="str">
        <f>IF('AWP Estimate_Example'!E139="","",'AWP Estimate_Example'!E139)</f>
        <v>CS</v>
      </c>
      <c r="F151" s="100" t="str">
        <f>IF('AWP Estimate_Example'!F139="","",'AWP Estimate_Example'!F139)</f>
        <v>All Required</v>
      </c>
      <c r="G151" s="99">
        <f>IF('AWP Estimate_Example'!G139="","",'AWP Estimate_Example'!G139)</f>
        <v>200000</v>
      </c>
      <c r="H151" s="99">
        <f>IF('AWP Estimate_Example'!H139="","",'AWP Estimate_Example'!H139)</f>
        <v>200000</v>
      </c>
      <c r="I151" s="41" t="str">
        <f>IF(Sheet15[[#This Row],[Item Number]]="", "", _xlfn.XLOOKUP(Sheet15[[#This Row],[Item Number]], 'Item Lookup Table'!A:A, 'Item Lookup Table'!D:D, " "))</f>
        <v>No</v>
      </c>
      <c r="J151" s="60" t="b">
        <v>0</v>
      </c>
      <c r="K151" s="60" t="b">
        <v>0</v>
      </c>
      <c r="L151" s="60" t="b">
        <v>0</v>
      </c>
      <c r="M151" s="60" t="b">
        <v>0</v>
      </c>
      <c r="N151" s="60" t="b">
        <v>0</v>
      </c>
      <c r="O151" s="60" t="b">
        <v>0</v>
      </c>
      <c r="P151" s="60" t="b">
        <v>0</v>
      </c>
      <c r="Q151" s="60" t="b">
        <v>0</v>
      </c>
      <c r="S151" s="43"/>
      <c r="T151" s="43"/>
      <c r="U151" s="43"/>
      <c r="V151"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5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5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5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51"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52" spans="1:26" ht="18.75" customHeight="1" x14ac:dyDescent="0.25">
      <c r="A152" t="str">
        <f>IF('AWP Estimate_Example'!A140="","",'AWP Estimate_Example'!A140)</f>
        <v>1360</v>
      </c>
      <c r="B152" t="str">
        <f>IF('AWP Estimate_Example'!B140="","",'AWP Estimate_Example'!B140)</f>
        <v>643.0002.0000</v>
      </c>
      <c r="C152" t="str">
        <f>IF('AWP Estimate_Example'!C140="","",'AWP Estimate_Example'!C140)</f>
        <v>Traffic Maintenance</v>
      </c>
      <c r="D152" t="str">
        <f>IF('AWP Estimate_Example'!D140="","",'AWP Estimate_Example'!D140)</f>
        <v/>
      </c>
      <c r="E152" t="str">
        <f>IF('AWP Estimate_Example'!E140="","",'AWP Estimate_Example'!E140)</f>
        <v>LS</v>
      </c>
      <c r="F152" s="100" t="str">
        <f>IF('AWP Estimate_Example'!F140="","",'AWP Estimate_Example'!F140)</f>
        <v>All Required</v>
      </c>
      <c r="G152" s="99">
        <f>IF('AWP Estimate_Example'!G140="","",'AWP Estimate_Example'!G140)</f>
        <v>600000</v>
      </c>
      <c r="H152" s="99">
        <f>IF('AWP Estimate_Example'!H140="","",'AWP Estimate_Example'!H140)</f>
        <v>600000</v>
      </c>
      <c r="I152" s="41" t="str">
        <f>IF(Sheet15[[#This Row],[Item Number]]="", "", _xlfn.XLOOKUP(Sheet15[[#This Row],[Item Number]], 'Item Lookup Table'!A:A, 'Item Lookup Table'!D:D, " "))</f>
        <v>No</v>
      </c>
      <c r="J152" s="60" t="b">
        <v>0</v>
      </c>
      <c r="K152" s="60" t="b">
        <v>0</v>
      </c>
      <c r="L152" s="60" t="b">
        <v>0</v>
      </c>
      <c r="M152" s="60" t="b">
        <v>0</v>
      </c>
      <c r="N152" s="60" t="b">
        <v>0</v>
      </c>
      <c r="O152" s="60" t="b">
        <v>0</v>
      </c>
      <c r="P152" s="60" t="b">
        <v>0</v>
      </c>
      <c r="Q152" s="60" t="b">
        <v>0</v>
      </c>
      <c r="S152" s="43"/>
      <c r="T152" s="43"/>
      <c r="U152" s="43"/>
      <c r="V152"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5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5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5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52"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53" spans="1:26" ht="18.75" customHeight="1" x14ac:dyDescent="0.25">
      <c r="A153" t="str">
        <f>IF('AWP Estimate_Example'!A141="","",'AWP Estimate_Example'!A141)</f>
        <v>1370</v>
      </c>
      <c r="B153" t="str">
        <f>IF('AWP Estimate_Example'!B141="","",'AWP Estimate_Example'!B141)</f>
        <v>643.0003.0000</v>
      </c>
      <c r="C153" t="str">
        <f>IF('AWP Estimate_Example'!C141="","",'AWP Estimate_Example'!C141)</f>
        <v>Permanent Construction Signs</v>
      </c>
      <c r="D153" t="str">
        <f>IF('AWP Estimate_Example'!D141="","",'AWP Estimate_Example'!D141)</f>
        <v/>
      </c>
      <c r="E153" t="str">
        <f>IF('AWP Estimate_Example'!E141="","",'AWP Estimate_Example'!E141)</f>
        <v>LS</v>
      </c>
      <c r="F153" s="100" t="str">
        <f>IF('AWP Estimate_Example'!F141="","",'AWP Estimate_Example'!F141)</f>
        <v>All Required</v>
      </c>
      <c r="G153" s="99">
        <f>IF('AWP Estimate_Example'!G141="","",'AWP Estimate_Example'!G141)</f>
        <v>50000</v>
      </c>
      <c r="H153" s="99">
        <f>IF('AWP Estimate_Example'!H141="","",'AWP Estimate_Example'!H141)</f>
        <v>50000</v>
      </c>
      <c r="I153" s="41" t="str">
        <f>IF(Sheet15[[#This Row],[Item Number]]="", "", _xlfn.XLOOKUP(Sheet15[[#This Row],[Item Number]], 'Item Lookup Table'!A:A, 'Item Lookup Table'!D:D, " "))</f>
        <v>No</v>
      </c>
      <c r="J153" s="60" t="b">
        <v>0</v>
      </c>
      <c r="K153" s="60" t="b">
        <v>0</v>
      </c>
      <c r="L153" s="60" t="b">
        <v>0</v>
      </c>
      <c r="M153" s="60" t="b">
        <v>0</v>
      </c>
      <c r="N153" s="60" t="b">
        <v>0</v>
      </c>
      <c r="O153" s="60" t="b">
        <v>0</v>
      </c>
      <c r="P153" s="60" t="b">
        <v>0</v>
      </c>
      <c r="Q153" s="60" t="b">
        <v>0</v>
      </c>
      <c r="S153" s="43"/>
      <c r="T153" s="43"/>
      <c r="U153" s="43"/>
      <c r="V153"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5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5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5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53"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54" spans="1:26" ht="18.75" customHeight="1" x14ac:dyDescent="0.25">
      <c r="A154" t="str">
        <f>IF('AWP Estimate_Example'!A142="","",'AWP Estimate_Example'!A142)</f>
        <v>1380</v>
      </c>
      <c r="B154" t="str">
        <f>IF('AWP Estimate_Example'!B142="","",'AWP Estimate_Example'!B142)</f>
        <v>643.0023.0000</v>
      </c>
      <c r="C154" t="str">
        <f>IF('AWP Estimate_Example'!C142="","",'AWP Estimate_Example'!C142)</f>
        <v>Traffic Price Adjustment</v>
      </c>
      <c r="D154" t="str">
        <f>IF('AWP Estimate_Example'!D142="","",'AWP Estimate_Example'!D142)</f>
        <v/>
      </c>
      <c r="E154" t="str">
        <f>IF('AWP Estimate_Example'!E142="","",'AWP Estimate_Example'!E142)</f>
        <v>CS</v>
      </c>
      <c r="F154" s="100" t="str">
        <f>IF('AWP Estimate_Example'!F142="","",'AWP Estimate_Example'!F142)</f>
        <v>All Required</v>
      </c>
      <c r="G154" s="99">
        <f>IF('AWP Estimate_Example'!G142="","",'AWP Estimate_Example'!G142)</f>
        <v>0</v>
      </c>
      <c r="H154" s="99">
        <f>IF('AWP Estimate_Example'!H142="","",'AWP Estimate_Example'!H142)</f>
        <v>0</v>
      </c>
      <c r="I154" s="41" t="str">
        <f>IF(Sheet15[[#This Row],[Item Number]]="", "", _xlfn.XLOOKUP(Sheet15[[#This Row],[Item Number]], 'Item Lookup Table'!A:A, 'Item Lookup Table'!D:D, " "))</f>
        <v>No</v>
      </c>
      <c r="J154" s="60" t="b">
        <v>0</v>
      </c>
      <c r="K154" s="60" t="b">
        <v>0</v>
      </c>
      <c r="L154" s="60" t="b">
        <v>0</v>
      </c>
      <c r="M154" s="60" t="b">
        <v>0</v>
      </c>
      <c r="N154" s="60" t="b">
        <v>0</v>
      </c>
      <c r="O154" s="60" t="b">
        <v>0</v>
      </c>
      <c r="P154" s="60" t="b">
        <v>0</v>
      </c>
      <c r="Q154" s="60" t="b">
        <v>0</v>
      </c>
      <c r="S154" s="43"/>
      <c r="T154" s="43"/>
      <c r="U154" s="43"/>
      <c r="V154"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5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5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5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54"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55" spans="1:26" ht="18.75" customHeight="1" x14ac:dyDescent="0.25">
      <c r="A155" t="str">
        <f>IF('AWP Estimate_Example'!A143="","",'AWP Estimate_Example'!A143)</f>
        <v>1390</v>
      </c>
      <c r="B155" t="str">
        <f>IF('AWP Estimate_Example'!B143="","",'AWP Estimate_Example'!B143)</f>
        <v>643.0025.0000</v>
      </c>
      <c r="C155" t="str">
        <f>IF('AWP Estimate_Example'!C143="","",'AWP Estimate_Example'!C143)</f>
        <v>Traffic Control</v>
      </c>
      <c r="D155" t="str">
        <f>IF('AWP Estimate_Example'!D143="","",'AWP Estimate_Example'!D143)</f>
        <v/>
      </c>
      <c r="E155" t="str">
        <f>IF('AWP Estimate_Example'!E143="","",'AWP Estimate_Example'!E143)</f>
        <v>CS</v>
      </c>
      <c r="F155" s="100" t="str">
        <f>IF('AWP Estimate_Example'!F143="","",'AWP Estimate_Example'!F143)</f>
        <v>All Required</v>
      </c>
      <c r="G155" s="99">
        <f>IF('AWP Estimate_Example'!G143="","",'AWP Estimate_Example'!G143)</f>
        <v>3000000</v>
      </c>
      <c r="H155" s="99">
        <f>IF('AWP Estimate_Example'!H143="","",'AWP Estimate_Example'!H143)</f>
        <v>3000000</v>
      </c>
      <c r="I155" s="41" t="str">
        <f>IF(Sheet15[[#This Row],[Item Number]]="", "", _xlfn.XLOOKUP(Sheet15[[#This Row],[Item Number]], 'Item Lookup Table'!A:A, 'Item Lookup Table'!D:D, " "))</f>
        <v>No</v>
      </c>
      <c r="J155" s="60" t="b">
        <v>0</v>
      </c>
      <c r="K155" s="60" t="b">
        <v>0</v>
      </c>
      <c r="L155" s="60" t="b">
        <v>0</v>
      </c>
      <c r="M155" s="60" t="b">
        <v>0</v>
      </c>
      <c r="N155" s="60" t="b">
        <v>0</v>
      </c>
      <c r="O155" s="60" t="b">
        <v>0</v>
      </c>
      <c r="P155" s="60" t="b">
        <v>0</v>
      </c>
      <c r="Q155" s="60" t="b">
        <v>0</v>
      </c>
      <c r="S155" s="43"/>
      <c r="T155" s="43"/>
      <c r="U155" s="43"/>
      <c r="V155"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5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5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5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55"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56" spans="1:26" ht="18.75" customHeight="1" x14ac:dyDescent="0.25">
      <c r="A156" t="str">
        <f>IF('AWP Estimate_Example'!A144="","",'AWP Estimate_Example'!A144)</f>
        <v>1400</v>
      </c>
      <c r="B156" t="str">
        <f>IF('AWP Estimate_Example'!B144="","",'AWP Estimate_Example'!B144)</f>
        <v>643.0032.0000</v>
      </c>
      <c r="C156" t="str">
        <f>IF('AWP Estimate_Example'!C144="","",'AWP Estimate_Example'!C144)</f>
        <v>Flagging</v>
      </c>
      <c r="D156" t="str">
        <f>IF('AWP Estimate_Example'!D144="","",'AWP Estimate_Example'!D144)</f>
        <v/>
      </c>
      <c r="E156" t="str">
        <f>IF('AWP Estimate_Example'!E144="","",'AWP Estimate_Example'!E144)</f>
        <v>CS</v>
      </c>
      <c r="F156" s="100" t="str">
        <f>IF('AWP Estimate_Example'!F144="","",'AWP Estimate_Example'!F144)</f>
        <v>All Required</v>
      </c>
      <c r="G156" s="99">
        <f>IF('AWP Estimate_Example'!G144="","",'AWP Estimate_Example'!G144)</f>
        <v>2500000</v>
      </c>
      <c r="H156" s="99">
        <f>IF('AWP Estimate_Example'!H144="","",'AWP Estimate_Example'!H144)</f>
        <v>2500000</v>
      </c>
      <c r="I156" s="41" t="str">
        <f>IF(Sheet15[[#This Row],[Item Number]]="", "", _xlfn.XLOOKUP(Sheet15[[#This Row],[Item Number]], 'Item Lookup Table'!A:A, 'Item Lookup Table'!D:D, " "))</f>
        <v>No</v>
      </c>
      <c r="J156" s="60" t="b">
        <v>0</v>
      </c>
      <c r="K156" s="60" t="b">
        <v>0</v>
      </c>
      <c r="L156" s="60" t="b">
        <v>0</v>
      </c>
      <c r="M156" s="60" t="b">
        <v>0</v>
      </c>
      <c r="N156" s="60" t="b">
        <v>0</v>
      </c>
      <c r="O156" s="60" t="b">
        <v>0</v>
      </c>
      <c r="P156" s="60" t="b">
        <v>0</v>
      </c>
      <c r="Q156" s="60" t="b">
        <v>0</v>
      </c>
      <c r="S156" s="43"/>
      <c r="T156" s="43"/>
      <c r="U156" s="43"/>
      <c r="V156"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5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5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5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56"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57" spans="1:26" ht="18.75" customHeight="1" x14ac:dyDescent="0.25">
      <c r="A157" t="str">
        <f>IF('AWP Estimate_Example'!A145="","",'AWP Estimate_Example'!A145)</f>
        <v>1410</v>
      </c>
      <c r="B157" t="str">
        <f>IF('AWP Estimate_Example'!B145="","",'AWP Estimate_Example'!B145)</f>
        <v>643.2022.0000</v>
      </c>
      <c r="C157" t="str">
        <f>IF('AWP Estimate_Example'!C145="","",'AWP Estimate_Example'!C145)</f>
        <v>Pedestrian Barrier</v>
      </c>
      <c r="D157" t="str">
        <f>IF('AWP Estimate_Example'!D145="","",'AWP Estimate_Example'!D145)</f>
        <v/>
      </c>
      <c r="E157" t="str">
        <f>IF('AWP Estimate_Example'!E145="","",'AWP Estimate_Example'!E145)</f>
        <v>EACH</v>
      </c>
      <c r="F157" s="100">
        <f>IF('AWP Estimate_Example'!F145="","",'AWP Estimate_Example'!F145)</f>
        <v>500</v>
      </c>
      <c r="G157" s="99">
        <f>IF('AWP Estimate_Example'!G145="","",'AWP Estimate_Example'!G145)</f>
        <v>30</v>
      </c>
      <c r="H157" s="99">
        <f>IF('AWP Estimate_Example'!H145="","",'AWP Estimate_Example'!H145)</f>
        <v>15000</v>
      </c>
      <c r="I157" s="41" t="str">
        <f>IF(Sheet15[[#This Row],[Item Number]]="", "", _xlfn.XLOOKUP(Sheet15[[#This Row],[Item Number]], 'Item Lookup Table'!A:A, 'Item Lookup Table'!D:D, " "))</f>
        <v>No</v>
      </c>
      <c r="J157" s="60" t="b">
        <v>0</v>
      </c>
      <c r="K157" s="60" t="b">
        <v>0</v>
      </c>
      <c r="L157" s="60" t="b">
        <v>0</v>
      </c>
      <c r="M157" s="60" t="b">
        <v>0</v>
      </c>
      <c r="N157" s="60" t="b">
        <v>0</v>
      </c>
      <c r="O157" s="60" t="b">
        <v>0</v>
      </c>
      <c r="P157" s="60" t="b">
        <v>0</v>
      </c>
      <c r="Q157" s="60" t="b">
        <v>0</v>
      </c>
      <c r="S157" s="43"/>
      <c r="T157" s="43"/>
      <c r="U157" s="43"/>
      <c r="V157"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5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5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5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57"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58" spans="1:26" ht="18.75" customHeight="1" x14ac:dyDescent="0.25">
      <c r="A158" t="str">
        <f>IF('AWP Estimate_Example'!A146="","",'AWP Estimate_Example'!A146)</f>
        <v>1420</v>
      </c>
      <c r="B158" t="str">
        <f>IF('AWP Estimate_Example'!B146="","",'AWP Estimate_Example'!B146)</f>
        <v>644.0001.0000</v>
      </c>
      <c r="C158" t="str">
        <f>IF('AWP Estimate_Example'!C146="","",'AWP Estimate_Example'!C146)</f>
        <v>Field Office</v>
      </c>
      <c r="D158" t="str">
        <f>IF('AWP Estimate_Example'!D146="","",'AWP Estimate_Example'!D146)</f>
        <v/>
      </c>
      <c r="E158" t="str">
        <f>IF('AWP Estimate_Example'!E146="","",'AWP Estimate_Example'!E146)</f>
        <v>LS</v>
      </c>
      <c r="F158" s="100" t="str">
        <f>IF('AWP Estimate_Example'!F146="","",'AWP Estimate_Example'!F146)</f>
        <v>All Required</v>
      </c>
      <c r="G158" s="99">
        <f>IF('AWP Estimate_Example'!G146="","",'AWP Estimate_Example'!G146)</f>
        <v>200000</v>
      </c>
      <c r="H158" s="99">
        <f>IF('AWP Estimate_Example'!H146="","",'AWP Estimate_Example'!H146)</f>
        <v>200000</v>
      </c>
      <c r="I158" s="41" t="str">
        <f>IF(Sheet15[[#This Row],[Item Number]]="", "", _xlfn.XLOOKUP(Sheet15[[#This Row],[Item Number]], 'Item Lookup Table'!A:A, 'Item Lookup Table'!D:D, " "))</f>
        <v>No</v>
      </c>
      <c r="J158" s="60" t="b">
        <v>0</v>
      </c>
      <c r="K158" s="60" t="b">
        <v>0</v>
      </c>
      <c r="L158" s="60" t="b">
        <v>0</v>
      </c>
      <c r="M158" s="60" t="b">
        <v>0</v>
      </c>
      <c r="N158" s="60" t="b">
        <v>0</v>
      </c>
      <c r="O158" s="60" t="b">
        <v>0</v>
      </c>
      <c r="P158" s="60" t="b">
        <v>0</v>
      </c>
      <c r="Q158" s="60" t="b">
        <v>0</v>
      </c>
      <c r="S158" s="43"/>
      <c r="T158" s="43"/>
      <c r="U158" s="43"/>
      <c r="V158"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5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5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5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58"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59" spans="1:26" ht="18.75" customHeight="1" x14ac:dyDescent="0.25">
      <c r="A159" t="str">
        <f>IF('AWP Estimate_Example'!A147="","",'AWP Estimate_Example'!A147)</f>
        <v>1430</v>
      </c>
      <c r="B159" t="str">
        <f>IF('AWP Estimate_Example'!B147="","",'AWP Estimate_Example'!B147)</f>
        <v>644.2004.0000</v>
      </c>
      <c r="C159" t="str">
        <f>IF('AWP Estimate_Example'!C147="","",'AWP Estimate_Example'!C147)</f>
        <v>Engineering Communications</v>
      </c>
      <c r="D159" t="str">
        <f>IF('AWP Estimate_Example'!D147="","",'AWP Estimate_Example'!D147)</f>
        <v/>
      </c>
      <c r="E159" t="str">
        <f>IF('AWP Estimate_Example'!E147="","",'AWP Estimate_Example'!E147)</f>
        <v>CS</v>
      </c>
      <c r="F159" s="100" t="str">
        <f>IF('AWP Estimate_Example'!F147="","",'AWP Estimate_Example'!F147)</f>
        <v>All Required</v>
      </c>
      <c r="G159" s="99">
        <f>IF('AWP Estimate_Example'!G147="","",'AWP Estimate_Example'!G147)</f>
        <v>10000</v>
      </c>
      <c r="H159" s="99">
        <f>IF('AWP Estimate_Example'!H147="","",'AWP Estimate_Example'!H147)</f>
        <v>10000</v>
      </c>
      <c r="I159" s="41" t="str">
        <f>IF(Sheet15[[#This Row],[Item Number]]="", "", _xlfn.XLOOKUP(Sheet15[[#This Row],[Item Number]], 'Item Lookup Table'!A:A, 'Item Lookup Table'!D:D, " "))</f>
        <v>No</v>
      </c>
      <c r="J159" s="60" t="b">
        <v>0</v>
      </c>
      <c r="K159" s="60" t="b">
        <v>0</v>
      </c>
      <c r="L159" s="60" t="b">
        <v>0</v>
      </c>
      <c r="M159" s="60" t="b">
        <v>0</v>
      </c>
      <c r="N159" s="60" t="b">
        <v>0</v>
      </c>
      <c r="O159" s="60" t="b">
        <v>0</v>
      </c>
      <c r="P159" s="60" t="b">
        <v>0</v>
      </c>
      <c r="Q159" s="60" t="b">
        <v>0</v>
      </c>
      <c r="S159" s="43"/>
      <c r="T159" s="43"/>
      <c r="U159" s="43"/>
      <c r="V159"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5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5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5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59"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60" spans="1:26" ht="18.75" customHeight="1" x14ac:dyDescent="0.25">
      <c r="A160" t="str">
        <f>IF('AWP Estimate_Example'!A148="","",'AWP Estimate_Example'!A148)</f>
        <v>1440</v>
      </c>
      <c r="B160" t="str">
        <f>IF('AWP Estimate_Example'!B148="","",'AWP Estimate_Example'!B148)</f>
        <v>644.2007.0000</v>
      </c>
      <c r="C160" t="str">
        <f>IF('AWP Estimate_Example'!C148="","",'AWP Estimate_Example'!C148)</f>
        <v>Vehicle (LT/SUV)</v>
      </c>
      <c r="D160" t="str">
        <f>IF('AWP Estimate_Example'!D148="","",'AWP Estimate_Example'!D148)</f>
        <v/>
      </c>
      <c r="E160" t="str">
        <f>IF('AWP Estimate_Example'!E148="","",'AWP Estimate_Example'!E148)</f>
        <v>EACH</v>
      </c>
      <c r="F160" s="100">
        <f>IF('AWP Estimate_Example'!F148="","",'AWP Estimate_Example'!F148)</f>
        <v>6</v>
      </c>
      <c r="G160" s="99">
        <f>IF('AWP Estimate_Example'!G148="","",'AWP Estimate_Example'!G148)</f>
        <v>50000</v>
      </c>
      <c r="H160" s="99">
        <f>IF('AWP Estimate_Example'!H148="","",'AWP Estimate_Example'!H148)</f>
        <v>300000</v>
      </c>
      <c r="I160" s="41" t="str">
        <f>IF(Sheet15[[#This Row],[Item Number]]="", "", _xlfn.XLOOKUP(Sheet15[[#This Row],[Item Number]], 'Item Lookup Table'!A:A, 'Item Lookup Table'!D:D, " "))</f>
        <v>No</v>
      </c>
      <c r="J160" s="60" t="b">
        <v>0</v>
      </c>
      <c r="K160" s="60" t="b">
        <v>0</v>
      </c>
      <c r="L160" s="60" t="b">
        <v>0</v>
      </c>
      <c r="M160" s="60" t="b">
        <v>0</v>
      </c>
      <c r="N160" s="60" t="b">
        <v>0</v>
      </c>
      <c r="O160" s="60" t="b">
        <v>0</v>
      </c>
      <c r="P160" s="60" t="b">
        <v>0</v>
      </c>
      <c r="Q160" s="60" t="b">
        <v>0</v>
      </c>
      <c r="S160" s="43"/>
      <c r="T160" s="43"/>
      <c r="U160" s="43"/>
      <c r="V160"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6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6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6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60"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61" spans="1:26" ht="18.75" customHeight="1" x14ac:dyDescent="0.25">
      <c r="A161" t="str">
        <f>IF('AWP Estimate_Example'!A149="","",'AWP Estimate_Example'!A149)</f>
        <v>1450</v>
      </c>
      <c r="B161" t="str">
        <f>IF('AWP Estimate_Example'!B149="","",'AWP Estimate_Example'!B149)</f>
        <v>645.0001.0000</v>
      </c>
      <c r="C161" t="str">
        <f>IF('AWP Estimate_Example'!C149="","",'AWP Estimate_Example'!C149)</f>
        <v>Training Program, 2 TRAINEES / APPRENTICES</v>
      </c>
      <c r="D161" t="str">
        <f>IF('AWP Estimate_Example'!D149="","",'AWP Estimate_Example'!D149)</f>
        <v/>
      </c>
      <c r="E161" t="str">
        <f>IF('AWP Estimate_Example'!E149="","",'AWP Estimate_Example'!E149)</f>
        <v>LH</v>
      </c>
      <c r="F161" s="100">
        <f>IF('AWP Estimate_Example'!F149="","",'AWP Estimate_Example'!F149)</f>
        <v>1000</v>
      </c>
      <c r="G161" s="99">
        <f>IF('AWP Estimate_Example'!G149="","",'AWP Estimate_Example'!G149)</f>
        <v>30</v>
      </c>
      <c r="H161" s="99">
        <f>IF('AWP Estimate_Example'!H149="","",'AWP Estimate_Example'!H149)</f>
        <v>30000</v>
      </c>
      <c r="I161" s="41" t="str">
        <f>IF(Sheet15[[#This Row],[Item Number]]="", "", _xlfn.XLOOKUP(Sheet15[[#This Row],[Item Number]], 'Item Lookup Table'!A:A, 'Item Lookup Table'!D:D, " "))</f>
        <v>No</v>
      </c>
      <c r="J161" s="60" t="b">
        <v>0</v>
      </c>
      <c r="K161" s="60" t="b">
        <v>0</v>
      </c>
      <c r="L161" s="60" t="b">
        <v>0</v>
      </c>
      <c r="M161" s="60" t="b">
        <v>0</v>
      </c>
      <c r="N161" s="60" t="b">
        <v>0</v>
      </c>
      <c r="O161" s="60" t="b">
        <v>0</v>
      </c>
      <c r="P161" s="60" t="b">
        <v>0</v>
      </c>
      <c r="Q161" s="60" t="b">
        <v>0</v>
      </c>
      <c r="S161" s="43"/>
      <c r="T161" s="43"/>
      <c r="U161" s="43"/>
      <c r="V161"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6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6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6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61"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62" spans="1:26" ht="18.75" customHeight="1" x14ac:dyDescent="0.25">
      <c r="A162" t="str">
        <f>IF('AWP Estimate_Example'!A150="","",'AWP Estimate_Example'!A150)</f>
        <v>1460</v>
      </c>
      <c r="B162" t="str">
        <f>IF('AWP Estimate_Example'!B150="","",'AWP Estimate_Example'!B150)</f>
        <v>646.0001.0000</v>
      </c>
      <c r="C162" t="str">
        <f>IF('AWP Estimate_Example'!C150="","",'AWP Estimate_Example'!C150)</f>
        <v>CPM Scheduling</v>
      </c>
      <c r="D162" t="str">
        <f>IF('AWP Estimate_Example'!D150="","",'AWP Estimate_Example'!D150)</f>
        <v/>
      </c>
      <c r="E162" t="str">
        <f>IF('AWP Estimate_Example'!E150="","",'AWP Estimate_Example'!E150)</f>
        <v>LS</v>
      </c>
      <c r="F162" s="100" t="str">
        <f>IF('AWP Estimate_Example'!F150="","",'AWP Estimate_Example'!F150)</f>
        <v>All Required</v>
      </c>
      <c r="G162" s="99">
        <f>IF('AWP Estimate_Example'!G150="","",'AWP Estimate_Example'!G150)</f>
        <v>15000</v>
      </c>
      <c r="H162" s="99">
        <f>IF('AWP Estimate_Example'!H150="","",'AWP Estimate_Example'!H150)</f>
        <v>15000</v>
      </c>
      <c r="I162" s="41" t="str">
        <f>IF(Sheet15[[#This Row],[Item Number]]="", "", _xlfn.XLOOKUP(Sheet15[[#This Row],[Item Number]], 'Item Lookup Table'!A:A, 'Item Lookup Table'!D:D, " "))</f>
        <v>No</v>
      </c>
      <c r="J162" s="60" t="b">
        <v>0</v>
      </c>
      <c r="K162" s="60" t="b">
        <v>0</v>
      </c>
      <c r="L162" s="60" t="b">
        <v>0</v>
      </c>
      <c r="M162" s="60" t="b">
        <v>0</v>
      </c>
      <c r="N162" s="60" t="b">
        <v>0</v>
      </c>
      <c r="O162" s="60" t="b">
        <v>0</v>
      </c>
      <c r="P162" s="60" t="b">
        <v>0</v>
      </c>
      <c r="Q162" s="60" t="b">
        <v>0</v>
      </c>
      <c r="S162" s="43"/>
      <c r="T162" s="43"/>
      <c r="U162" s="43"/>
      <c r="V162"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6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6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6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62"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63" spans="1:26" ht="18.75" customHeight="1" x14ac:dyDescent="0.25">
      <c r="A163" t="str">
        <f>IF('AWP Estimate_Example'!A151="","",'AWP Estimate_Example'!A151)</f>
        <v>1470</v>
      </c>
      <c r="B163" t="str">
        <f>IF('AWP Estimate_Example'!B151="","",'AWP Estimate_Example'!B151)</f>
        <v>647.2002.0000</v>
      </c>
      <c r="C163" t="str">
        <f>IF('AWP Estimate_Example'!C151="","",'AWP Estimate_Example'!C151)</f>
        <v>Backhoe, 4WD, 1 CY Bucket, 75-HP Minimum, 15 ft Depth</v>
      </c>
      <c r="D163" t="str">
        <f>IF('AWP Estimate_Example'!D151="","",'AWP Estimate_Example'!D151)</f>
        <v/>
      </c>
      <c r="E163" t="str">
        <f>IF('AWP Estimate_Example'!E151="","",'AWP Estimate_Example'!E151)</f>
        <v>CS</v>
      </c>
      <c r="F163" s="100" t="str">
        <f>IF('AWP Estimate_Example'!F151="","",'AWP Estimate_Example'!F151)</f>
        <v>All Required</v>
      </c>
      <c r="G163" s="99">
        <f>IF('AWP Estimate_Example'!G151="","",'AWP Estimate_Example'!G151)</f>
        <v>40000</v>
      </c>
      <c r="H163" s="99">
        <f>IF('AWP Estimate_Example'!H151="","",'AWP Estimate_Example'!H151)</f>
        <v>40000</v>
      </c>
      <c r="I163" s="41" t="str">
        <f>IF(Sheet15[[#This Row],[Item Number]]="", "", _xlfn.XLOOKUP(Sheet15[[#This Row],[Item Number]], 'Item Lookup Table'!A:A, 'Item Lookup Table'!D:D, " "))</f>
        <v>No</v>
      </c>
      <c r="J163" s="60" t="b">
        <v>0</v>
      </c>
      <c r="K163" s="60" t="b">
        <v>0</v>
      </c>
      <c r="L163" s="60" t="b">
        <v>0</v>
      </c>
      <c r="M163" s="60" t="b">
        <v>0</v>
      </c>
      <c r="N163" s="60" t="b">
        <v>0</v>
      </c>
      <c r="O163" s="60" t="b">
        <v>0</v>
      </c>
      <c r="P163" s="60" t="b">
        <v>0</v>
      </c>
      <c r="Q163" s="60" t="b">
        <v>0</v>
      </c>
      <c r="S163" s="43"/>
      <c r="T163" s="43"/>
      <c r="U163" s="43"/>
      <c r="V163"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6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6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6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63"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64" spans="1:26" ht="18.75" customHeight="1" x14ac:dyDescent="0.25">
      <c r="A164" t="str">
        <f>IF('AWP Estimate_Example'!A152="","",'AWP Estimate_Example'!A152)</f>
        <v>1480</v>
      </c>
      <c r="B164" t="str">
        <f>IF('AWP Estimate_Example'!B152="","",'AWP Estimate_Example'!B152)</f>
        <v>660.0001.0000</v>
      </c>
      <c r="C164" t="str">
        <f>IF('AWP Estimate_Example'!C152="","",'AWP Estimate_Example'!C152)</f>
        <v>Traffic Signal System Complete, MAIN ST/BOGARD RD</v>
      </c>
      <c r="D164" t="str">
        <f>IF('AWP Estimate_Example'!D152="","",'AWP Estimate_Example'!D152)</f>
        <v/>
      </c>
      <c r="E164" t="str">
        <f>IF('AWP Estimate_Example'!E152="","",'AWP Estimate_Example'!E152)</f>
        <v>LS</v>
      </c>
      <c r="F164" s="100" t="str">
        <f>IF('AWP Estimate_Example'!F152="","",'AWP Estimate_Example'!F152)</f>
        <v>All Required</v>
      </c>
      <c r="G164" s="99">
        <f>IF('AWP Estimate_Example'!G152="","",'AWP Estimate_Example'!G152)</f>
        <v>790000</v>
      </c>
      <c r="H164" s="99">
        <f>IF('AWP Estimate_Example'!H152="","",'AWP Estimate_Example'!H152)</f>
        <v>790000</v>
      </c>
      <c r="I164" s="41" t="str">
        <f>IF(Sheet15[[#This Row],[Item Number]]="", "", _xlfn.XLOOKUP(Sheet15[[#This Row],[Item Number]], 'Item Lookup Table'!A:A, 'Item Lookup Table'!D:D, " "))</f>
        <v>Yes</v>
      </c>
      <c r="J164" s="60" t="b">
        <v>1</v>
      </c>
      <c r="K164" s="60" t="b">
        <v>1</v>
      </c>
      <c r="L164" s="60" t="b">
        <v>1</v>
      </c>
      <c r="M164" s="60" t="b">
        <v>0</v>
      </c>
      <c r="N164" s="60" t="b">
        <v>1</v>
      </c>
      <c r="O164" s="60" t="b">
        <v>1</v>
      </c>
      <c r="P164" s="60" t="b">
        <v>0</v>
      </c>
      <c r="Q164" s="60" t="b">
        <v>0</v>
      </c>
      <c r="R164" s="43">
        <v>0.35</v>
      </c>
      <c r="S164" s="43">
        <v>0.14000000000000001</v>
      </c>
      <c r="T164" s="43">
        <v>0.01</v>
      </c>
      <c r="U164" s="43">
        <v>0.01</v>
      </c>
      <c r="V164"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387100</v>
      </c>
      <c r="W164"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15800</v>
      </c>
      <c r="X164"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7900</v>
      </c>
      <c r="Y164"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7900</v>
      </c>
      <c r="Z164"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402900</v>
      </c>
    </row>
    <row r="165" spans="1:26" ht="18.75" customHeight="1" x14ac:dyDescent="0.25">
      <c r="A165" t="str">
        <f>IF('AWP Estimate_Example'!A153="","",'AWP Estimate_Example'!A153)</f>
        <v>1490</v>
      </c>
      <c r="B165" t="str">
        <f>IF('AWP Estimate_Example'!B153="","",'AWP Estimate_Example'!B153)</f>
        <v>660.0001.0000</v>
      </c>
      <c r="C165" t="str">
        <f>IF('AWP Estimate_Example'!C153="","",'AWP Estimate_Example'!C153)</f>
        <v>Traffic Signal System Complete, MAIN ST/PARKS HWY</v>
      </c>
      <c r="D165" t="str">
        <f>IF('AWP Estimate_Example'!D153="","",'AWP Estimate_Example'!D153)</f>
        <v/>
      </c>
      <c r="E165" t="str">
        <f>IF('AWP Estimate_Example'!E153="","",'AWP Estimate_Example'!E153)</f>
        <v>LS</v>
      </c>
      <c r="F165" s="100" t="str">
        <f>IF('AWP Estimate_Example'!F153="","",'AWP Estimate_Example'!F153)</f>
        <v>All Required</v>
      </c>
      <c r="G165" s="99">
        <f>IF('AWP Estimate_Example'!G153="","",'AWP Estimate_Example'!G153)</f>
        <v>800000</v>
      </c>
      <c r="H165" s="99">
        <f>IF('AWP Estimate_Example'!H153="","",'AWP Estimate_Example'!H153)</f>
        <v>800000</v>
      </c>
      <c r="I165" s="41" t="str">
        <f>IF(Sheet15[[#This Row],[Item Number]]="", "", _xlfn.XLOOKUP(Sheet15[[#This Row],[Item Number]], 'Item Lookup Table'!A:A, 'Item Lookup Table'!D:D, " "))</f>
        <v>Yes</v>
      </c>
      <c r="J165" s="60" t="b">
        <v>1</v>
      </c>
      <c r="K165" s="60" t="b">
        <v>1</v>
      </c>
      <c r="L165" s="60" t="b">
        <v>1</v>
      </c>
      <c r="M165" s="60" t="b">
        <v>0</v>
      </c>
      <c r="N165" s="60" t="b">
        <v>1</v>
      </c>
      <c r="O165" s="60" t="b">
        <v>1</v>
      </c>
      <c r="P165" s="60" t="b">
        <v>0</v>
      </c>
      <c r="Q165" s="60" t="b">
        <v>0</v>
      </c>
      <c r="R165" s="43">
        <v>0.35</v>
      </c>
      <c r="S165" s="43">
        <v>0.13750000000000001</v>
      </c>
      <c r="T165" s="43">
        <v>5.0000000000000001E-3</v>
      </c>
      <c r="U165" s="43">
        <v>7.4999999999999997E-3</v>
      </c>
      <c r="V16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390000</v>
      </c>
      <c r="W165"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10000</v>
      </c>
      <c r="X165"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4000</v>
      </c>
      <c r="Y165"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6000</v>
      </c>
      <c r="Z16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400000</v>
      </c>
    </row>
    <row r="166" spans="1:26" ht="18.75" customHeight="1" x14ac:dyDescent="0.25">
      <c r="A166" t="str">
        <f>IF('AWP Estimate_Example'!A154="","",'AWP Estimate_Example'!A154)</f>
        <v>1500</v>
      </c>
      <c r="B166" t="str">
        <f>IF('AWP Estimate_Example'!B154="","",'AWP Estimate_Example'!B154)</f>
        <v>660.0001.0000</v>
      </c>
      <c r="C166" t="str">
        <f>IF('AWP Estimate_Example'!C154="","",'AWP Estimate_Example'!C154)</f>
        <v>Traffic Signal System Complete, MAIN ST/SWANSON AVE</v>
      </c>
      <c r="D166" t="str">
        <f>IF('AWP Estimate_Example'!D154="","",'AWP Estimate_Example'!D154)</f>
        <v/>
      </c>
      <c r="E166" t="str">
        <f>IF('AWP Estimate_Example'!E154="","",'AWP Estimate_Example'!E154)</f>
        <v>LS</v>
      </c>
      <c r="F166" s="100" t="str">
        <f>IF('AWP Estimate_Example'!F154="","",'AWP Estimate_Example'!F154)</f>
        <v>All Required</v>
      </c>
      <c r="G166" s="99">
        <f>IF('AWP Estimate_Example'!G154="","",'AWP Estimate_Example'!G154)</f>
        <v>680000</v>
      </c>
      <c r="H166" s="99">
        <f>IF('AWP Estimate_Example'!H154="","",'AWP Estimate_Example'!H154)</f>
        <v>680000</v>
      </c>
      <c r="I166" s="41" t="str">
        <f>IF(Sheet15[[#This Row],[Item Number]]="", "", _xlfn.XLOOKUP(Sheet15[[#This Row],[Item Number]], 'Item Lookup Table'!A:A, 'Item Lookup Table'!D:D, " "))</f>
        <v>Yes</v>
      </c>
      <c r="J166" s="60" t="b">
        <v>1</v>
      </c>
      <c r="K166" s="60" t="b">
        <v>1</v>
      </c>
      <c r="L166" s="60" t="b">
        <v>1</v>
      </c>
      <c r="M166" s="60" t="b">
        <v>0</v>
      </c>
      <c r="N166" s="60" t="b">
        <v>1</v>
      </c>
      <c r="O166" s="60" t="b">
        <v>1</v>
      </c>
      <c r="P166" s="60" t="b">
        <v>0</v>
      </c>
      <c r="Q166" s="60" t="b">
        <v>0</v>
      </c>
      <c r="R166" s="43">
        <v>0.35</v>
      </c>
      <c r="S166" s="43">
        <v>0.13750000000000001</v>
      </c>
      <c r="T166" s="43">
        <v>5.0000000000000001E-3</v>
      </c>
      <c r="U166" s="43">
        <v>7.4999999999999997E-3</v>
      </c>
      <c r="V166"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331500</v>
      </c>
      <c r="W166"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8500</v>
      </c>
      <c r="X166"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3400</v>
      </c>
      <c r="Y166"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5100</v>
      </c>
      <c r="Z166"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340000</v>
      </c>
    </row>
    <row r="167" spans="1:26" ht="18.75" customHeight="1" x14ac:dyDescent="0.25">
      <c r="A167" t="str">
        <f>IF('AWP Estimate_Example'!A155="","",'AWP Estimate_Example'!A155)</f>
        <v>1510</v>
      </c>
      <c r="B167" t="str">
        <f>IF('AWP Estimate_Example'!B155="","",'AWP Estimate_Example'!B155)</f>
        <v>660.0001.0000</v>
      </c>
      <c r="C167" t="str">
        <f>IF('AWP Estimate_Example'!C155="","",'AWP Estimate_Example'!C155)</f>
        <v>Traffic Signal System Complete, YENLO ST/BOGARD RD</v>
      </c>
      <c r="D167" t="str">
        <f>IF('AWP Estimate_Example'!D155="","",'AWP Estimate_Example'!D155)</f>
        <v/>
      </c>
      <c r="E167" t="str">
        <f>IF('AWP Estimate_Example'!E155="","",'AWP Estimate_Example'!E155)</f>
        <v>LS</v>
      </c>
      <c r="F167" s="100" t="str">
        <f>IF('AWP Estimate_Example'!F155="","",'AWP Estimate_Example'!F155)</f>
        <v>All Required</v>
      </c>
      <c r="G167" s="99">
        <f>IF('AWP Estimate_Example'!G155="","",'AWP Estimate_Example'!G155)</f>
        <v>740000</v>
      </c>
      <c r="H167" s="99">
        <f>IF('AWP Estimate_Example'!H155="","",'AWP Estimate_Example'!H155)</f>
        <v>740000</v>
      </c>
      <c r="I167" s="41" t="str">
        <f>IF(Sheet15[[#This Row],[Item Number]]="", "", _xlfn.XLOOKUP(Sheet15[[#This Row],[Item Number]], 'Item Lookup Table'!A:A, 'Item Lookup Table'!D:D, " "))</f>
        <v>Yes</v>
      </c>
      <c r="J167" s="60" t="b">
        <v>1</v>
      </c>
      <c r="K167" s="60" t="b">
        <v>1</v>
      </c>
      <c r="L167" s="60" t="b">
        <v>1</v>
      </c>
      <c r="M167" s="60" t="b">
        <v>0</v>
      </c>
      <c r="N167" s="60" t="b">
        <v>1</v>
      </c>
      <c r="O167" s="60" t="b">
        <v>1</v>
      </c>
      <c r="P167" s="60" t="b">
        <v>0</v>
      </c>
      <c r="Q167" s="60" t="b">
        <v>0</v>
      </c>
      <c r="R167" s="43">
        <v>0.35</v>
      </c>
      <c r="S167" s="43">
        <v>0.13750000000000001</v>
      </c>
      <c r="T167" s="43">
        <v>5.0000000000000001E-3</v>
      </c>
      <c r="U167" s="43">
        <v>7.4999999999999997E-3</v>
      </c>
      <c r="V167"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360750</v>
      </c>
      <c r="W167"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9250</v>
      </c>
      <c r="X167"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3700</v>
      </c>
      <c r="Y167"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5550</v>
      </c>
      <c r="Z167"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370000</v>
      </c>
    </row>
    <row r="168" spans="1:26" ht="18.75" customHeight="1" x14ac:dyDescent="0.25">
      <c r="A168" t="str">
        <f>IF('AWP Estimate_Example'!A156="","",'AWP Estimate_Example'!A156)</f>
        <v>1520</v>
      </c>
      <c r="B168" t="str">
        <f>IF('AWP Estimate_Example'!B156="","",'AWP Estimate_Example'!B156)</f>
        <v>660.0001.0000</v>
      </c>
      <c r="C168" t="str">
        <f>IF('AWP Estimate_Example'!C156="","",'AWP Estimate_Example'!C156)</f>
        <v>Traffic Signal System Complete, YENLO ST/PARKS HWY</v>
      </c>
      <c r="D168" t="str">
        <f>IF('AWP Estimate_Example'!D156="","",'AWP Estimate_Example'!D156)</f>
        <v/>
      </c>
      <c r="E168" t="str">
        <f>IF('AWP Estimate_Example'!E156="","",'AWP Estimate_Example'!E156)</f>
        <v>LS</v>
      </c>
      <c r="F168" s="100" t="str">
        <f>IF('AWP Estimate_Example'!F156="","",'AWP Estimate_Example'!F156)</f>
        <v>All Required</v>
      </c>
      <c r="G168" s="99">
        <f>IF('AWP Estimate_Example'!G156="","",'AWP Estimate_Example'!G156)</f>
        <v>740000</v>
      </c>
      <c r="H168" s="99">
        <f>IF('AWP Estimate_Example'!H156="","",'AWP Estimate_Example'!H156)</f>
        <v>740000</v>
      </c>
      <c r="I168" s="41" t="str">
        <f>IF(Sheet15[[#This Row],[Item Number]]="", "", _xlfn.XLOOKUP(Sheet15[[#This Row],[Item Number]], 'Item Lookup Table'!A:A, 'Item Lookup Table'!D:D, " "))</f>
        <v>Yes</v>
      </c>
      <c r="J168" s="60" t="b">
        <v>1</v>
      </c>
      <c r="K168" s="60" t="b">
        <v>1</v>
      </c>
      <c r="L168" s="60" t="b">
        <v>1</v>
      </c>
      <c r="M168" s="60" t="b">
        <v>0</v>
      </c>
      <c r="N168" s="60" t="b">
        <v>1</v>
      </c>
      <c r="O168" s="60" t="b">
        <v>1</v>
      </c>
      <c r="P168" s="60" t="b">
        <v>0</v>
      </c>
      <c r="Q168" s="60" t="b">
        <v>0</v>
      </c>
      <c r="R168" s="43">
        <v>0.35</v>
      </c>
      <c r="S168" s="43">
        <v>0.13750000000000001</v>
      </c>
      <c r="T168" s="43">
        <v>5.0000000000000001E-3</v>
      </c>
      <c r="U168" s="43">
        <v>7.4999999999999997E-3</v>
      </c>
      <c r="V168"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360750</v>
      </c>
      <c r="W168"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9250</v>
      </c>
      <c r="X168"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3700</v>
      </c>
      <c r="Y168"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5550</v>
      </c>
      <c r="Z168"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370000</v>
      </c>
    </row>
    <row r="169" spans="1:26" ht="18.75" customHeight="1" x14ac:dyDescent="0.25">
      <c r="A169" t="str">
        <f>IF('AWP Estimate_Example'!A157="","",'AWP Estimate_Example'!A157)</f>
        <v>1530</v>
      </c>
      <c r="B169" t="str">
        <f>IF('AWP Estimate_Example'!B157="","",'AWP Estimate_Example'!B157)</f>
        <v>660.0001.0000</v>
      </c>
      <c r="C169" t="str">
        <f>IF('AWP Estimate_Example'!C157="","",'AWP Estimate_Example'!C157)</f>
        <v>Traffic Signal System Complete, YENLO ST/SWANSON AVE</v>
      </c>
      <c r="D169" t="str">
        <f>IF('AWP Estimate_Example'!D157="","",'AWP Estimate_Example'!D157)</f>
        <v/>
      </c>
      <c r="E169" t="str">
        <f>IF('AWP Estimate_Example'!E157="","",'AWP Estimate_Example'!E157)</f>
        <v>LS</v>
      </c>
      <c r="F169" s="100" t="str">
        <f>IF('AWP Estimate_Example'!F157="","",'AWP Estimate_Example'!F157)</f>
        <v>All Required</v>
      </c>
      <c r="G169" s="99">
        <f>IF('AWP Estimate_Example'!G157="","",'AWP Estimate_Example'!G157)</f>
        <v>710000</v>
      </c>
      <c r="H169" s="99">
        <f>IF('AWP Estimate_Example'!H157="","",'AWP Estimate_Example'!H157)</f>
        <v>710000</v>
      </c>
      <c r="I169" s="41" t="str">
        <f>IF(Sheet15[[#This Row],[Item Number]]="", "", _xlfn.XLOOKUP(Sheet15[[#This Row],[Item Number]], 'Item Lookup Table'!A:A, 'Item Lookup Table'!D:D, " "))</f>
        <v>Yes</v>
      </c>
      <c r="J169" s="60" t="b">
        <v>1</v>
      </c>
      <c r="K169" s="60" t="b">
        <v>1</v>
      </c>
      <c r="L169" s="60" t="b">
        <v>1</v>
      </c>
      <c r="M169" s="60" t="b">
        <v>0</v>
      </c>
      <c r="N169" s="60" t="b">
        <v>1</v>
      </c>
      <c r="O169" s="60" t="b">
        <v>1</v>
      </c>
      <c r="P169" s="60" t="b">
        <v>0</v>
      </c>
      <c r="Q169" s="60" t="b">
        <v>0</v>
      </c>
      <c r="R169" s="43">
        <v>0.35</v>
      </c>
      <c r="S169" s="43">
        <v>0.13750000000000001</v>
      </c>
      <c r="T169" s="43">
        <v>5.0000000000000001E-3</v>
      </c>
      <c r="U169" s="43">
        <v>7.4999999999999997E-3</v>
      </c>
      <c r="V169"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346125</v>
      </c>
      <c r="W169"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8875</v>
      </c>
      <c r="X169"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3550</v>
      </c>
      <c r="Y169"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5325</v>
      </c>
      <c r="Z169"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355000</v>
      </c>
    </row>
    <row r="170" spans="1:26" ht="18.75" customHeight="1" x14ac:dyDescent="0.25">
      <c r="A170" t="str">
        <f>IF('AWP Estimate_Example'!A158="","",'AWP Estimate_Example'!A158)</f>
        <v>1540</v>
      </c>
      <c r="B170" t="str">
        <f>IF('AWP Estimate_Example'!B158="","",'AWP Estimate_Example'!B158)</f>
        <v>660.0003.0000</v>
      </c>
      <c r="C170" t="str">
        <f>IF('AWP Estimate_Example'!C158="","",'AWP Estimate_Example'!C158)</f>
        <v>Highway Lighting System Complete, KGB RD/MAIN ST/YENLO ST/BOGARD RD/WASILLA-FISHHOOK RD</v>
      </c>
      <c r="D170" t="str">
        <f>IF('AWP Estimate_Example'!D158="","",'AWP Estimate_Example'!D158)</f>
        <v/>
      </c>
      <c r="E170" t="str">
        <f>IF('AWP Estimate_Example'!E158="","",'AWP Estimate_Example'!E158)</f>
        <v>LS</v>
      </c>
      <c r="F170" s="100" t="str">
        <f>IF('AWP Estimate_Example'!F158="","",'AWP Estimate_Example'!F158)</f>
        <v>All Required</v>
      </c>
      <c r="G170" s="99">
        <f>IF('AWP Estimate_Example'!G158="","",'AWP Estimate_Example'!G158)</f>
        <v>1575000</v>
      </c>
      <c r="H170" s="99">
        <f>IF('AWP Estimate_Example'!H158="","",'AWP Estimate_Example'!H158)</f>
        <v>1575000</v>
      </c>
      <c r="I170" s="41" t="str">
        <f>IF(Sheet15[[#This Row],[Item Number]]="", "", _xlfn.XLOOKUP(Sheet15[[#This Row],[Item Number]], 'Item Lookup Table'!A:A, 'Item Lookup Table'!D:D, " "))</f>
        <v>Yes</v>
      </c>
      <c r="J170" s="60" t="b">
        <v>1</v>
      </c>
      <c r="K170" s="60" t="b">
        <v>1</v>
      </c>
      <c r="L170" s="60" t="b">
        <v>1</v>
      </c>
      <c r="M170" s="60" t="b">
        <v>0</v>
      </c>
      <c r="N170" s="60" t="b">
        <v>1</v>
      </c>
      <c r="O170" s="60" t="b">
        <v>1</v>
      </c>
      <c r="P170" s="60" t="b">
        <v>0</v>
      </c>
      <c r="Q170" s="60" t="b">
        <v>0</v>
      </c>
      <c r="R170" s="43">
        <v>0.35</v>
      </c>
      <c r="S170" s="43">
        <v>0.13750000000000001</v>
      </c>
      <c r="T170" s="43">
        <v>5.0000000000000001E-3</v>
      </c>
      <c r="U170" s="43">
        <v>7.4999999999999997E-3</v>
      </c>
      <c r="V170"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767812.5</v>
      </c>
      <c r="W170"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19687.5</v>
      </c>
      <c r="X170"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7875</v>
      </c>
      <c r="Y170"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11812.5</v>
      </c>
      <c r="Z170"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787500</v>
      </c>
    </row>
    <row r="171" spans="1:26" ht="18.75" customHeight="1" x14ac:dyDescent="0.25">
      <c r="A171" t="str">
        <f>IF('AWP Estimate_Example'!A159="","",'AWP Estimate_Example'!A159)</f>
        <v>1550</v>
      </c>
      <c r="B171" t="str">
        <f>IF('AWP Estimate_Example'!B159="","",'AWP Estimate_Example'!B159)</f>
        <v>660.0003.0000</v>
      </c>
      <c r="C171" t="str">
        <f>IF('AWP Estimate_Example'!C159="","",'AWP Estimate_Example'!C159)</f>
        <v>Highway Lighting System Complete, PARKS HWY</v>
      </c>
      <c r="D171" t="str">
        <f>IF('AWP Estimate_Example'!D159="","",'AWP Estimate_Example'!D159)</f>
        <v/>
      </c>
      <c r="E171" t="str">
        <f>IF('AWP Estimate_Example'!E159="","",'AWP Estimate_Example'!E159)</f>
        <v>LS</v>
      </c>
      <c r="F171" s="100" t="str">
        <f>IF('AWP Estimate_Example'!F159="","",'AWP Estimate_Example'!F159)</f>
        <v>All Required</v>
      </c>
      <c r="G171" s="99">
        <f>IF('AWP Estimate_Example'!G159="","",'AWP Estimate_Example'!G159)</f>
        <v>525000</v>
      </c>
      <c r="H171" s="99">
        <f>IF('AWP Estimate_Example'!H159="","",'AWP Estimate_Example'!H159)</f>
        <v>525000</v>
      </c>
      <c r="I171" s="41" t="str">
        <f>IF(Sheet15[[#This Row],[Item Number]]="", "", _xlfn.XLOOKUP(Sheet15[[#This Row],[Item Number]], 'Item Lookup Table'!A:A, 'Item Lookup Table'!D:D, " "))</f>
        <v>Yes</v>
      </c>
      <c r="J171" s="60" t="b">
        <v>1</v>
      </c>
      <c r="K171" s="60" t="b">
        <v>1</v>
      </c>
      <c r="L171" s="60" t="b">
        <v>1</v>
      </c>
      <c r="M171" s="60" t="b">
        <v>0</v>
      </c>
      <c r="N171" s="60" t="b">
        <v>1</v>
      </c>
      <c r="O171" s="60" t="b">
        <v>1</v>
      </c>
      <c r="P171" s="60" t="b">
        <v>0</v>
      </c>
      <c r="Q171" s="60" t="b">
        <v>0</v>
      </c>
      <c r="R171" s="43">
        <v>0.35</v>
      </c>
      <c r="S171" s="43">
        <v>0.13750000000000001</v>
      </c>
      <c r="T171" s="43">
        <v>5.0000000000000001E-3</v>
      </c>
      <c r="U171" s="43">
        <v>7.4999999999999997E-3</v>
      </c>
      <c r="V171"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255937.5</v>
      </c>
      <c r="W171"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6562.5</v>
      </c>
      <c r="X171"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2625</v>
      </c>
      <c r="Y171"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3937.5</v>
      </c>
      <c r="Z171"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262500</v>
      </c>
    </row>
    <row r="172" spans="1:26" ht="18.75" customHeight="1" x14ac:dyDescent="0.25">
      <c r="A172" t="str">
        <f>IF('AWP Estimate_Example'!A160="","",'AWP Estimate_Example'!A160)</f>
        <v>1560</v>
      </c>
      <c r="B172" t="str">
        <f>IF('AWP Estimate_Example'!B160="","",'AWP Estimate_Example'!B160)</f>
        <v>660.0007.0000</v>
      </c>
      <c r="C172" t="str">
        <f>IF('AWP Estimate_Example'!C160="","",'AWP Estimate_Example'!C160)</f>
        <v>Temporary Signal System Complete, MAIN ST/BOGARD RD</v>
      </c>
      <c r="D172" t="str">
        <f>IF('AWP Estimate_Example'!D160="","",'AWP Estimate_Example'!D160)</f>
        <v/>
      </c>
      <c r="E172" t="str">
        <f>IF('AWP Estimate_Example'!E160="","",'AWP Estimate_Example'!E160)</f>
        <v>LS</v>
      </c>
      <c r="F172" s="100" t="str">
        <f>IF('AWP Estimate_Example'!F160="","",'AWP Estimate_Example'!F160)</f>
        <v>All Required</v>
      </c>
      <c r="G172" s="99">
        <f>IF('AWP Estimate_Example'!G160="","",'AWP Estimate_Example'!G160)</f>
        <v>200000</v>
      </c>
      <c r="H172" s="99">
        <f>IF('AWP Estimate_Example'!H160="","",'AWP Estimate_Example'!H160)</f>
        <v>200000</v>
      </c>
      <c r="I172" s="41" t="str">
        <f>IF(Sheet15[[#This Row],[Item Number]]="", "", _xlfn.XLOOKUP(Sheet15[[#This Row],[Item Number]], 'Item Lookup Table'!A:A, 'Item Lookup Table'!D:D, " "))</f>
        <v>No</v>
      </c>
      <c r="J172" s="60" t="b">
        <v>0</v>
      </c>
      <c r="K172" s="60" t="b">
        <v>0</v>
      </c>
      <c r="L172" s="60" t="b">
        <v>0</v>
      </c>
      <c r="M172" s="60" t="b">
        <v>0</v>
      </c>
      <c r="N172" s="60" t="b">
        <v>0</v>
      </c>
      <c r="O172" s="60" t="b">
        <v>0</v>
      </c>
      <c r="P172" s="60" t="b">
        <v>0</v>
      </c>
      <c r="Q172" s="60" t="b">
        <v>0</v>
      </c>
      <c r="S172" s="43"/>
      <c r="T172" s="43"/>
      <c r="U172" s="43"/>
      <c r="V172"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7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7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7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72"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73" spans="1:26" ht="18.75" customHeight="1" x14ac:dyDescent="0.25">
      <c r="A173" t="str">
        <f>IF('AWP Estimate_Example'!A161="","",'AWP Estimate_Example'!A161)</f>
        <v>1570</v>
      </c>
      <c r="B173" t="str">
        <f>IF('AWP Estimate_Example'!B161="","",'AWP Estimate_Example'!B161)</f>
        <v>660.0007.0000</v>
      </c>
      <c r="C173" t="str">
        <f>IF('AWP Estimate_Example'!C161="","",'AWP Estimate_Example'!C161)</f>
        <v>Temporary Signal System Complete, MAIN ST/PARKS HWY</v>
      </c>
      <c r="D173" t="str">
        <f>IF('AWP Estimate_Example'!D161="","",'AWP Estimate_Example'!D161)</f>
        <v/>
      </c>
      <c r="E173" t="str">
        <f>IF('AWP Estimate_Example'!E161="","",'AWP Estimate_Example'!E161)</f>
        <v>LS</v>
      </c>
      <c r="F173" s="100" t="str">
        <f>IF('AWP Estimate_Example'!F161="","",'AWP Estimate_Example'!F161)</f>
        <v>All Required</v>
      </c>
      <c r="G173" s="99">
        <f>IF('AWP Estimate_Example'!G161="","",'AWP Estimate_Example'!G161)</f>
        <v>200000</v>
      </c>
      <c r="H173" s="99">
        <f>IF('AWP Estimate_Example'!H161="","",'AWP Estimate_Example'!H161)</f>
        <v>200000</v>
      </c>
      <c r="I173" s="41" t="str">
        <f>IF(Sheet15[[#This Row],[Item Number]]="", "", _xlfn.XLOOKUP(Sheet15[[#This Row],[Item Number]], 'Item Lookup Table'!A:A, 'Item Lookup Table'!D:D, " "))</f>
        <v>No</v>
      </c>
      <c r="J173" s="60" t="b">
        <v>0</v>
      </c>
      <c r="K173" s="60" t="b">
        <v>0</v>
      </c>
      <c r="L173" s="60" t="b">
        <v>0</v>
      </c>
      <c r="M173" s="60" t="b">
        <v>0</v>
      </c>
      <c r="N173" s="60" t="b">
        <v>0</v>
      </c>
      <c r="O173" s="60" t="b">
        <v>0</v>
      </c>
      <c r="P173" s="60" t="b">
        <v>0</v>
      </c>
      <c r="Q173" s="60" t="b">
        <v>0</v>
      </c>
      <c r="S173" s="43"/>
      <c r="T173" s="43"/>
      <c r="U173" s="43"/>
      <c r="V173"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7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7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7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73"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74" spans="1:26" ht="18.75" customHeight="1" x14ac:dyDescent="0.25">
      <c r="A174" t="str">
        <f>IF('AWP Estimate_Example'!A162="","",'AWP Estimate_Example'!A162)</f>
        <v>1580</v>
      </c>
      <c r="B174" t="str">
        <f>IF('AWP Estimate_Example'!B162="","",'AWP Estimate_Example'!B162)</f>
        <v>660.2000.0000</v>
      </c>
      <c r="C174" t="str">
        <f>IF('AWP Estimate_Example'!C162="","",'AWP Estimate_Example'!C162)</f>
        <v>Temporary Electrolier, PARKS HWY/YENLO ST/KGB RD</v>
      </c>
      <c r="D174" t="str">
        <f>IF('AWP Estimate_Example'!D162="","",'AWP Estimate_Example'!D162)</f>
        <v/>
      </c>
      <c r="E174" t="str">
        <f>IF('AWP Estimate_Example'!E162="","",'AWP Estimate_Example'!E162)</f>
        <v>CS</v>
      </c>
      <c r="F174" s="100" t="str">
        <f>IF('AWP Estimate_Example'!F162="","",'AWP Estimate_Example'!F162)</f>
        <v>All Required</v>
      </c>
      <c r="G174" s="99">
        <f>IF('AWP Estimate_Example'!G162="","",'AWP Estimate_Example'!G162)</f>
        <v>90000</v>
      </c>
      <c r="H174" s="99">
        <f>IF('AWP Estimate_Example'!H162="","",'AWP Estimate_Example'!H162)</f>
        <v>90000</v>
      </c>
      <c r="I174" s="41" t="str">
        <f>IF(Sheet15[[#This Row],[Item Number]]="", "", _xlfn.XLOOKUP(Sheet15[[#This Row],[Item Number]], 'Item Lookup Table'!A:A, 'Item Lookup Table'!D:D, " "))</f>
        <v>No</v>
      </c>
      <c r="J174" s="60" t="b">
        <v>0</v>
      </c>
      <c r="K174" s="60" t="b">
        <v>0</v>
      </c>
      <c r="L174" s="60" t="b">
        <v>0</v>
      </c>
      <c r="M174" s="60" t="b">
        <v>0</v>
      </c>
      <c r="N174" s="60" t="b">
        <v>0</v>
      </c>
      <c r="O174" s="60" t="b">
        <v>0</v>
      </c>
      <c r="P174" s="60" t="b">
        <v>0</v>
      </c>
      <c r="Q174" s="60" t="b">
        <v>0</v>
      </c>
      <c r="S174" s="43"/>
      <c r="T174" s="43"/>
      <c r="U174" s="43"/>
      <c r="V174"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7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7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7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74"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75" spans="1:26" ht="18.75" customHeight="1" x14ac:dyDescent="0.25">
      <c r="A175" t="str">
        <f>IF('AWP Estimate_Example'!A163="","",'AWP Estimate_Example'!A163)</f>
        <v>1590</v>
      </c>
      <c r="B175" t="str">
        <f>IF('AWP Estimate_Example'!B163="","",'AWP Estimate_Example'!B163)</f>
        <v>660.2002.0000</v>
      </c>
      <c r="C175" t="str">
        <f>IF('AWP Estimate_Example'!C163="","",'AWP Estimate_Example'!C163)</f>
        <v>Pedestrian Lighting KGB RD &amp; MAIN ST</v>
      </c>
      <c r="D175" t="str">
        <f>IF('AWP Estimate_Example'!D163="","",'AWP Estimate_Example'!D163)</f>
        <v/>
      </c>
      <c r="E175" t="str">
        <f>IF('AWP Estimate_Example'!E163="","",'AWP Estimate_Example'!E163)</f>
        <v>LS</v>
      </c>
      <c r="F175" s="100" t="str">
        <f>IF('AWP Estimate_Example'!F163="","",'AWP Estimate_Example'!F163)</f>
        <v>All Required</v>
      </c>
      <c r="G175" s="99">
        <f>IF('AWP Estimate_Example'!G163="","",'AWP Estimate_Example'!G163)</f>
        <v>410000</v>
      </c>
      <c r="H175" s="99">
        <f>IF('AWP Estimate_Example'!H163="","",'AWP Estimate_Example'!H163)</f>
        <v>410000</v>
      </c>
      <c r="I175" s="41" t="s">
        <v>302</v>
      </c>
      <c r="J175" s="60" t="b">
        <v>1</v>
      </c>
      <c r="K175" s="60" t="b">
        <v>1</v>
      </c>
      <c r="L175" s="60" t="b">
        <v>1</v>
      </c>
      <c r="M175" s="60" t="b">
        <v>0</v>
      </c>
      <c r="N175" s="60" t="b">
        <v>1</v>
      </c>
      <c r="O175" s="60" t="b">
        <v>1</v>
      </c>
      <c r="P175" s="60" t="b">
        <v>0</v>
      </c>
      <c r="Q175" s="60" t="b">
        <v>0</v>
      </c>
      <c r="R175" s="43">
        <v>0.2</v>
      </c>
      <c r="S175" s="43">
        <v>0.13750000000000001</v>
      </c>
      <c r="T175" s="43">
        <v>5.0000000000000001E-3</v>
      </c>
      <c r="U175" s="43">
        <v>7.4999999999999997E-3</v>
      </c>
      <c r="V17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138375</v>
      </c>
      <c r="W175"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5125</v>
      </c>
      <c r="X175"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2050</v>
      </c>
      <c r="Y175"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3075</v>
      </c>
      <c r="Z17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143500</v>
      </c>
    </row>
    <row r="176" spans="1:26" ht="18.75" customHeight="1" x14ac:dyDescent="0.25">
      <c r="A176" t="str">
        <f>IF('AWP Estimate_Example'!A164="","",'AWP Estimate_Example'!A164)</f>
        <v>1600</v>
      </c>
      <c r="B176" t="str">
        <f>IF('AWP Estimate_Example'!B164="","",'AWP Estimate_Example'!B164)</f>
        <v>660.2003.0000</v>
      </c>
      <c r="C176" t="str">
        <f>IF('AWP Estimate_Example'!C164="","",'AWP Estimate_Example'!C164)</f>
        <v>Traffic Signal System Modifications KGB RD/PW HWY</v>
      </c>
      <c r="D176" t="str">
        <f>IF('AWP Estimate_Example'!D164="","",'AWP Estimate_Example'!D164)</f>
        <v/>
      </c>
      <c r="E176" t="str">
        <f>IF('AWP Estimate_Example'!E164="","",'AWP Estimate_Example'!E164)</f>
        <v>LS</v>
      </c>
      <c r="F176" s="100" t="str">
        <f>IF('AWP Estimate_Example'!F164="","",'AWP Estimate_Example'!F164)</f>
        <v>All Required</v>
      </c>
      <c r="G176" s="99">
        <f>IF('AWP Estimate_Example'!G164="","",'AWP Estimate_Example'!G164)</f>
        <v>40000</v>
      </c>
      <c r="H176" s="99">
        <f>IF('AWP Estimate_Example'!H164="","",'AWP Estimate_Example'!H164)</f>
        <v>40000</v>
      </c>
      <c r="I176" s="41" t="s">
        <v>302</v>
      </c>
      <c r="J176" s="60" t="b">
        <v>1</v>
      </c>
      <c r="K176" s="60" t="b">
        <v>1</v>
      </c>
      <c r="L176" s="60" t="b">
        <v>1</v>
      </c>
      <c r="M176" s="60" t="b">
        <v>0</v>
      </c>
      <c r="N176" s="60" t="b">
        <v>1</v>
      </c>
      <c r="O176" s="60" t="b">
        <v>1</v>
      </c>
      <c r="P176" s="60" t="b">
        <v>0</v>
      </c>
      <c r="Q176" s="60" t="b">
        <v>0</v>
      </c>
      <c r="R176" s="43">
        <v>0.15</v>
      </c>
      <c r="S176" s="43">
        <v>8.7499999999999994E-2</v>
      </c>
      <c r="T176" s="43">
        <v>5.0000000000000001E-3</v>
      </c>
      <c r="U176" s="43">
        <v>7.4999999999999997E-3</v>
      </c>
      <c r="V176"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9500</v>
      </c>
      <c r="W176"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500</v>
      </c>
      <c r="X176"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200</v>
      </c>
      <c r="Y176"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300</v>
      </c>
      <c r="Z176"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10000</v>
      </c>
    </row>
    <row r="177" spans="1:27" ht="18.75" customHeight="1" x14ac:dyDescent="0.25">
      <c r="A177" t="str">
        <f>IF('AWP Estimate_Example'!A165="","",'AWP Estimate_Example'!A165)</f>
        <v>1610</v>
      </c>
      <c r="B177" t="str">
        <f>IF('AWP Estimate_Example'!B165="","",'AWP Estimate_Example'!B165)</f>
        <v>660.2028.0000</v>
      </c>
      <c r="C177" t="str">
        <f>IF('AWP Estimate_Example'!C165="","",'AWP Estimate_Example'!C165)</f>
        <v>Flashing Beacon System Modifications, BOGARD RD</v>
      </c>
      <c r="D177" t="str">
        <f>IF('AWP Estimate_Example'!D165="","",'AWP Estimate_Example'!D165)</f>
        <v/>
      </c>
      <c r="E177" t="str">
        <f>IF('AWP Estimate_Example'!E165="","",'AWP Estimate_Example'!E165)</f>
        <v>LS</v>
      </c>
      <c r="F177" s="100" t="str">
        <f>IF('AWP Estimate_Example'!F165="","",'AWP Estimate_Example'!F165)</f>
        <v>All Required</v>
      </c>
      <c r="G177" s="99">
        <f>IF('AWP Estimate_Example'!G165="","",'AWP Estimate_Example'!G165)</f>
        <v>35000</v>
      </c>
      <c r="H177" s="99">
        <f>IF('AWP Estimate_Example'!H165="","",'AWP Estimate_Example'!H165)</f>
        <v>35000</v>
      </c>
      <c r="I177" s="41" t="str">
        <f>IF(Sheet15[[#This Row],[Item Number]]="", "", _xlfn.XLOOKUP(Sheet15[[#This Row],[Item Number]], 'Item Lookup Table'!A:A, 'Item Lookup Table'!D:D, " "))</f>
        <v>Yes</v>
      </c>
      <c r="J177" s="60" t="b">
        <v>1</v>
      </c>
      <c r="K177" s="60" t="b">
        <v>1</v>
      </c>
      <c r="L177" s="60" t="b">
        <v>1</v>
      </c>
      <c r="M177" s="60" t="b">
        <v>0</v>
      </c>
      <c r="N177" s="60" t="b">
        <v>1</v>
      </c>
      <c r="O177" s="60" t="b">
        <v>1</v>
      </c>
      <c r="P177" s="60" t="b">
        <v>0</v>
      </c>
      <c r="Q177" s="60" t="b">
        <v>0</v>
      </c>
      <c r="R177" s="43">
        <v>0.15</v>
      </c>
      <c r="S177" s="43">
        <v>8.7499999999999994E-2</v>
      </c>
      <c r="T177" s="43">
        <v>5.0000000000000001E-3</v>
      </c>
      <c r="U177" s="43">
        <v>7.4999999999999997E-3</v>
      </c>
      <c r="V177"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8312.5</v>
      </c>
      <c r="W177"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437.5</v>
      </c>
      <c r="X177"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175</v>
      </c>
      <c r="Y177"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262.5</v>
      </c>
      <c r="Z177"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8750</v>
      </c>
      <c r="AA177" s="61"/>
    </row>
    <row r="178" spans="1:27" ht="18.75" customHeight="1" x14ac:dyDescent="0.25">
      <c r="A178" t="str">
        <f>IF('AWP Estimate_Example'!A166="","",'AWP Estimate_Example'!A166)</f>
        <v>1620</v>
      </c>
      <c r="B178" t="str">
        <f>IF('AWP Estimate_Example'!B166="","",'AWP Estimate_Example'!B166)</f>
        <v>661.0001.0000</v>
      </c>
      <c r="C178" t="str">
        <f>IF('AWP Estimate_Example'!C166="","",'AWP Estimate_Example'!C166)</f>
        <v>Load Center, Type 1</v>
      </c>
      <c r="D178" t="str">
        <f>IF('AWP Estimate_Example'!D166="","",'AWP Estimate_Example'!D166)</f>
        <v/>
      </c>
      <c r="E178" t="str">
        <f>IF('AWP Estimate_Example'!E166="","",'AWP Estimate_Example'!E166)</f>
        <v>EACH</v>
      </c>
      <c r="F178" s="100">
        <f>IF('AWP Estimate_Example'!F166="","",'AWP Estimate_Example'!F166)</f>
        <v>2</v>
      </c>
      <c r="G178" s="99">
        <f>IF('AWP Estimate_Example'!G166="","",'AWP Estimate_Example'!G166)</f>
        <v>45000</v>
      </c>
      <c r="H178" s="99">
        <f>IF('AWP Estimate_Example'!H166="","",'AWP Estimate_Example'!H166)</f>
        <v>90000</v>
      </c>
      <c r="I178" s="41" t="str">
        <f>IF(Sheet15[[#This Row],[Item Number]]="", "", _xlfn.XLOOKUP(Sheet15[[#This Row],[Item Number]], 'Item Lookup Table'!A:A, 'Item Lookup Table'!D:D, " "))</f>
        <v>Yes</v>
      </c>
      <c r="J178" s="60" t="b">
        <v>1</v>
      </c>
      <c r="K178" s="60" t="b">
        <v>1</v>
      </c>
      <c r="L178" s="60" t="b">
        <v>1</v>
      </c>
      <c r="M178" s="60" t="b">
        <v>0</v>
      </c>
      <c r="N178" s="60" t="b">
        <v>1</v>
      </c>
      <c r="O178" s="60" t="b">
        <v>0</v>
      </c>
      <c r="P178" s="60" t="b">
        <v>0</v>
      </c>
      <c r="Q178" s="60" t="b">
        <v>0</v>
      </c>
      <c r="R178" s="43">
        <v>0.35</v>
      </c>
      <c r="S178" s="43">
        <v>0.13750000000000001</v>
      </c>
      <c r="T178" s="43">
        <v>5.0000000000000001E-3</v>
      </c>
      <c r="U178" s="43">
        <v>7.4999999999999997E-3</v>
      </c>
      <c r="V178"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21937.5</v>
      </c>
      <c r="W178"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562.5</v>
      </c>
      <c r="X178"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225</v>
      </c>
      <c r="Y178"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337.5</v>
      </c>
      <c r="Z178"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45000</v>
      </c>
    </row>
    <row r="179" spans="1:27" ht="18.75" customHeight="1" x14ac:dyDescent="0.25">
      <c r="A179" t="str">
        <f>IF('AWP Estimate_Example'!A167="","",'AWP Estimate_Example'!A167)</f>
        <v>1630</v>
      </c>
      <c r="B179" t="str">
        <f>IF('AWP Estimate_Example'!B167="","",'AWP Estimate_Example'!B167)</f>
        <v>661.0002.0000</v>
      </c>
      <c r="C179" t="str">
        <f>IF('AWP Estimate_Example'!C167="","",'AWP Estimate_Example'!C167)</f>
        <v>Load Center, Type 1A</v>
      </c>
      <c r="D179" t="str">
        <f>IF('AWP Estimate_Example'!D167="","",'AWP Estimate_Example'!D167)</f>
        <v/>
      </c>
      <c r="E179" t="str">
        <f>IF('AWP Estimate_Example'!E167="","",'AWP Estimate_Example'!E167)</f>
        <v>EACH</v>
      </c>
      <c r="F179" s="100">
        <f>IF('AWP Estimate_Example'!F167="","",'AWP Estimate_Example'!F167)</f>
        <v>6</v>
      </c>
      <c r="G179" s="99">
        <f>IF('AWP Estimate_Example'!G167="","",'AWP Estimate_Example'!G167)</f>
        <v>35000</v>
      </c>
      <c r="H179" s="99">
        <f>IF('AWP Estimate_Example'!H167="","",'AWP Estimate_Example'!H167)</f>
        <v>210000</v>
      </c>
      <c r="I179" s="41" t="str">
        <f>IF(Sheet15[[#This Row],[Item Number]]="", "", _xlfn.XLOOKUP(Sheet15[[#This Row],[Item Number]], 'Item Lookup Table'!A:A, 'Item Lookup Table'!D:D, " "))</f>
        <v>Yes</v>
      </c>
      <c r="J179" s="60" t="b">
        <v>1</v>
      </c>
      <c r="K179" s="60" t="b">
        <v>1</v>
      </c>
      <c r="L179" s="60" t="b">
        <v>1</v>
      </c>
      <c r="M179" s="60" t="b">
        <v>0</v>
      </c>
      <c r="N179" s="60" t="b">
        <v>1</v>
      </c>
      <c r="O179" s="60" t="b">
        <v>0</v>
      </c>
      <c r="P179" s="60" t="b">
        <v>0</v>
      </c>
      <c r="Q179" s="60" t="b">
        <v>0</v>
      </c>
      <c r="R179" s="43">
        <v>0.35</v>
      </c>
      <c r="S179" s="43">
        <v>0.13750000000000001</v>
      </c>
      <c r="T179" s="43">
        <v>5.0000000000000001E-3</v>
      </c>
      <c r="U179" s="43">
        <v>7.4999999999999997E-3</v>
      </c>
      <c r="V179"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17062.5</v>
      </c>
      <c r="W179"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437.5</v>
      </c>
      <c r="X179"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175</v>
      </c>
      <c r="Y179"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262.5</v>
      </c>
      <c r="Z179"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105000</v>
      </c>
      <c r="AA179" s="61"/>
    </row>
    <row r="180" spans="1:27" ht="18.75" customHeight="1" x14ac:dyDescent="0.25">
      <c r="A180" t="str">
        <f>IF('AWP Estimate_Example'!A168="","",'AWP Estimate_Example'!A168)</f>
        <v>1640</v>
      </c>
      <c r="B180" t="str">
        <f>IF('AWP Estimate_Example'!B168="","",'AWP Estimate_Example'!B168)</f>
        <v>661.0005.0000</v>
      </c>
      <c r="C180" t="str">
        <f>IF('AWP Estimate_Example'!C168="","",'AWP Estimate_Example'!C168)</f>
        <v>Modify Load Center</v>
      </c>
      <c r="D180" t="str">
        <f>IF('AWP Estimate_Example'!D168="","",'AWP Estimate_Example'!D168)</f>
        <v/>
      </c>
      <c r="E180" t="str">
        <f>IF('AWP Estimate_Example'!E168="","",'AWP Estimate_Example'!E168)</f>
        <v>EACH</v>
      </c>
      <c r="F180" s="100">
        <f>IF('AWP Estimate_Example'!F168="","",'AWP Estimate_Example'!F168)</f>
        <v>2</v>
      </c>
      <c r="G180" s="99">
        <f>IF('AWP Estimate_Example'!G168="","",'AWP Estimate_Example'!G168)</f>
        <v>10000</v>
      </c>
      <c r="H180" s="99">
        <f>IF('AWP Estimate_Example'!H168="","",'AWP Estimate_Example'!H168)</f>
        <v>20000</v>
      </c>
      <c r="I180" s="41" t="str">
        <f>IF(Sheet15[[#This Row],[Item Number]]="", "", _xlfn.XLOOKUP(Sheet15[[#This Row],[Item Number]], 'Item Lookup Table'!A:A, 'Item Lookup Table'!D:D, " "))</f>
        <v>Yes</v>
      </c>
      <c r="J180" s="60" t="b">
        <v>1</v>
      </c>
      <c r="K180" s="60" t="b">
        <v>1</v>
      </c>
      <c r="L180" s="60" t="b">
        <v>1</v>
      </c>
      <c r="M180" s="60" t="b">
        <v>0</v>
      </c>
      <c r="N180" s="60" t="b">
        <v>1</v>
      </c>
      <c r="O180" s="60" t="b">
        <v>0</v>
      </c>
      <c r="P180" s="60" t="b">
        <v>0</v>
      </c>
      <c r="Q180" s="60" t="b">
        <v>0</v>
      </c>
      <c r="R180" s="43">
        <v>0.35</v>
      </c>
      <c r="S180" s="43">
        <v>0.13750000000000001</v>
      </c>
      <c r="T180" s="43">
        <v>5.0000000000000001E-3</v>
      </c>
      <c r="U180" s="43">
        <v>7.4999999999999997E-3</v>
      </c>
      <c r="V180"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4875</v>
      </c>
      <c r="W180"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125</v>
      </c>
      <c r="X180" s="72">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50</v>
      </c>
      <c r="Y180"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75</v>
      </c>
      <c r="Z180"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10000</v>
      </c>
      <c r="AA180" s="61"/>
    </row>
    <row r="181" spans="1:27" ht="18.75" customHeight="1" x14ac:dyDescent="0.25">
      <c r="A181" t="str">
        <f>IF('AWP Estimate_Example'!A169="","",'AWP Estimate_Example'!A169)</f>
        <v>1650</v>
      </c>
      <c r="B181" t="str">
        <f>IF('AWP Estimate_Example'!B169="","",'AWP Estimate_Example'!B169)</f>
        <v>662.2001.0000</v>
      </c>
      <c r="C181" t="str">
        <f>IF('AWP Estimate_Example'!C169="","",'AWP Estimate_Example'!C169)</f>
        <v>Signal Interconnect, COPPER &amp; FIBER</v>
      </c>
      <c r="D181" t="str">
        <f>IF('AWP Estimate_Example'!D169="","",'AWP Estimate_Example'!D169)</f>
        <v/>
      </c>
      <c r="E181" t="str">
        <f>IF('AWP Estimate_Example'!E169="","",'AWP Estimate_Example'!E169)</f>
        <v>LS</v>
      </c>
      <c r="F181" s="100" t="str">
        <f>IF('AWP Estimate_Example'!F169="","",'AWP Estimate_Example'!F169)</f>
        <v>All Required</v>
      </c>
      <c r="G181" s="99">
        <f>IF('AWP Estimate_Example'!G169="","",'AWP Estimate_Example'!G169)</f>
        <v>580000</v>
      </c>
      <c r="H181" s="99">
        <f>IF('AWP Estimate_Example'!H169="","",'AWP Estimate_Example'!H169)</f>
        <v>580000</v>
      </c>
      <c r="I181" s="41" t="str">
        <f>IF(Sheet15[[#This Row],[Item Number]]="", "", _xlfn.XLOOKUP(Sheet15[[#This Row],[Item Number]], 'Item Lookup Table'!A:A, 'Item Lookup Table'!D:D, " "))</f>
        <v>Yes</v>
      </c>
      <c r="J181" s="60" t="b">
        <v>1</v>
      </c>
      <c r="K181" s="60" t="b">
        <v>1</v>
      </c>
      <c r="L181" s="60" t="b">
        <v>0</v>
      </c>
      <c r="M181" s="60" t="b">
        <v>1</v>
      </c>
      <c r="N181" s="60" t="b">
        <v>0</v>
      </c>
      <c r="O181" s="60" t="b">
        <v>1</v>
      </c>
      <c r="P181" s="60" t="b">
        <v>0</v>
      </c>
      <c r="Q181" s="60" t="b">
        <v>0</v>
      </c>
      <c r="S181" s="43">
        <v>0.4</v>
      </c>
      <c r="T181" s="43"/>
      <c r="U181" s="43">
        <v>0.2</v>
      </c>
      <c r="V181"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232000</v>
      </c>
      <c r="W181"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116000</v>
      </c>
      <c r="X18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81"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116000</v>
      </c>
      <c r="Z181"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348000</v>
      </c>
      <c r="AA181" s="61"/>
    </row>
    <row r="182" spans="1:27" ht="18.75" customHeight="1" x14ac:dyDescent="0.25">
      <c r="A182" t="str">
        <f>IF('AWP Estimate_Example'!A170="","",'AWP Estimate_Example'!A170)</f>
        <v>1660</v>
      </c>
      <c r="B182" t="str">
        <f>IF('AWP Estimate_Example'!B170="","",'AWP Estimate_Example'!B170)</f>
        <v>669.2000.0000</v>
      </c>
      <c r="C182" t="str">
        <f>IF('AWP Estimate_Example'!C170="","",'AWP Estimate_Example'!C170)</f>
        <v>Traffic Data - SITE V1</v>
      </c>
      <c r="D182" t="str">
        <f>IF('AWP Estimate_Example'!D170="","",'AWP Estimate_Example'!D170)</f>
        <v/>
      </c>
      <c r="E182" t="str">
        <f>IF('AWP Estimate_Example'!E170="","",'AWP Estimate_Example'!E170)</f>
        <v>LS</v>
      </c>
      <c r="F182" s="100" t="str">
        <f>IF('AWP Estimate_Example'!F170="","",'AWP Estimate_Example'!F170)</f>
        <v>All Required</v>
      </c>
      <c r="G182" s="99">
        <f>IF('AWP Estimate_Example'!G170="","",'AWP Estimate_Example'!G170)</f>
        <v>28000</v>
      </c>
      <c r="H182" s="99">
        <f>IF('AWP Estimate_Example'!H170="","",'AWP Estimate_Example'!H170)</f>
        <v>28000</v>
      </c>
      <c r="I182" s="41" t="str">
        <f>IF(Sheet15[[#This Row],[Item Number]]="", "", _xlfn.XLOOKUP(Sheet15[[#This Row],[Item Number]], 'Item Lookup Table'!A:A, 'Item Lookup Table'!D:D, " "))</f>
        <v>Yes</v>
      </c>
      <c r="J182" s="60" t="b">
        <v>0</v>
      </c>
      <c r="K182" s="60" t="b">
        <v>1</v>
      </c>
      <c r="L182" s="60" t="b">
        <v>0</v>
      </c>
      <c r="M182" s="60" t="b">
        <v>0</v>
      </c>
      <c r="N182" s="60" t="b">
        <v>1</v>
      </c>
      <c r="O182" s="60" t="b">
        <v>0</v>
      </c>
      <c r="P182" s="60" t="b">
        <v>0</v>
      </c>
      <c r="Q182" s="60" t="b">
        <v>0</v>
      </c>
      <c r="S182" s="43">
        <v>0.6</v>
      </c>
      <c r="T182" s="43"/>
      <c r="U182" s="43"/>
      <c r="V182"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16800</v>
      </c>
      <c r="W18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8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8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82"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16800</v>
      </c>
      <c r="AA182" s="61"/>
    </row>
    <row r="183" spans="1:27" ht="18.75" customHeight="1" x14ac:dyDescent="0.25">
      <c r="A183" t="str">
        <f>IF('AWP Estimate_Example'!A171="","",'AWP Estimate_Example'!A171)</f>
        <v>1670</v>
      </c>
      <c r="B183" t="str">
        <f>IF('AWP Estimate_Example'!B171="","",'AWP Estimate_Example'!B171)</f>
        <v>669.2000.0000</v>
      </c>
      <c r="C183" t="str">
        <f>IF('AWP Estimate_Example'!C171="","",'AWP Estimate_Example'!C171)</f>
        <v>Traffic Data - SITE V2</v>
      </c>
      <c r="D183" t="str">
        <f>IF('AWP Estimate_Example'!D171="","",'AWP Estimate_Example'!D171)</f>
        <v/>
      </c>
      <c r="E183" t="str">
        <f>IF('AWP Estimate_Example'!E171="","",'AWP Estimate_Example'!E171)</f>
        <v>LS</v>
      </c>
      <c r="F183" s="100" t="str">
        <f>IF('AWP Estimate_Example'!F171="","",'AWP Estimate_Example'!F171)</f>
        <v>All Required</v>
      </c>
      <c r="G183" s="99">
        <f>IF('AWP Estimate_Example'!G171="","",'AWP Estimate_Example'!G171)</f>
        <v>28000</v>
      </c>
      <c r="H183" s="99">
        <f>IF('AWP Estimate_Example'!H171="","",'AWP Estimate_Example'!H171)</f>
        <v>28000</v>
      </c>
      <c r="I183" s="41" t="str">
        <f>IF(Sheet15[[#This Row],[Item Number]]="", "", _xlfn.XLOOKUP(Sheet15[[#This Row],[Item Number]], 'Item Lookup Table'!A:A, 'Item Lookup Table'!D:D, " "))</f>
        <v>Yes</v>
      </c>
      <c r="J183" s="60" t="b">
        <v>0</v>
      </c>
      <c r="K183" s="60" t="b">
        <v>1</v>
      </c>
      <c r="L183" s="60" t="b">
        <v>0</v>
      </c>
      <c r="M183" s="60" t="b">
        <v>0</v>
      </c>
      <c r="N183" s="60" t="b">
        <v>1</v>
      </c>
      <c r="O183" s="60" t="b">
        <v>0</v>
      </c>
      <c r="P183" s="60" t="b">
        <v>0</v>
      </c>
      <c r="Q183" s="60" t="b">
        <v>0</v>
      </c>
      <c r="S183" s="43">
        <v>0.6</v>
      </c>
      <c r="T183" s="43"/>
      <c r="U183" s="43"/>
      <c r="V183"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16800</v>
      </c>
      <c r="W18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8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8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83"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16800</v>
      </c>
      <c r="AA183" s="61"/>
    </row>
    <row r="184" spans="1:27" ht="18.75" customHeight="1" x14ac:dyDescent="0.25">
      <c r="A184" t="str">
        <f>IF('AWP Estimate_Example'!A172="","",'AWP Estimate_Example'!A172)</f>
        <v>1680</v>
      </c>
      <c r="B184" t="str">
        <f>IF('AWP Estimate_Example'!B172="","",'AWP Estimate_Example'!B172)</f>
        <v>669.2000.0000</v>
      </c>
      <c r="C184" t="str">
        <f>IF('AWP Estimate_Example'!C172="","",'AWP Estimate_Example'!C172)</f>
        <v>Traffic Data - SITE V3</v>
      </c>
      <c r="D184" t="str">
        <f>IF('AWP Estimate_Example'!D172="","",'AWP Estimate_Example'!D172)</f>
        <v/>
      </c>
      <c r="E184" t="str">
        <f>IF('AWP Estimate_Example'!E172="","",'AWP Estimate_Example'!E172)</f>
        <v>LS</v>
      </c>
      <c r="F184" s="100" t="str">
        <f>IF('AWP Estimate_Example'!F172="","",'AWP Estimate_Example'!F172)</f>
        <v>All Required</v>
      </c>
      <c r="G184" s="99">
        <f>IF('AWP Estimate_Example'!G172="","",'AWP Estimate_Example'!G172)</f>
        <v>14000</v>
      </c>
      <c r="H184" s="99">
        <f>IF('AWP Estimate_Example'!H172="","",'AWP Estimate_Example'!H172)</f>
        <v>14000</v>
      </c>
      <c r="I184" s="41" t="str">
        <f>IF(Sheet15[[#This Row],[Item Number]]="", "", _xlfn.XLOOKUP(Sheet15[[#This Row],[Item Number]], 'Item Lookup Table'!A:A, 'Item Lookup Table'!D:D, " "))</f>
        <v>Yes</v>
      </c>
      <c r="J184" s="60" t="b">
        <v>0</v>
      </c>
      <c r="K184" s="60" t="b">
        <v>1</v>
      </c>
      <c r="L184" s="60" t="b">
        <v>0</v>
      </c>
      <c r="M184" s="60" t="b">
        <v>0</v>
      </c>
      <c r="N184" s="60" t="b">
        <v>1</v>
      </c>
      <c r="O184" s="60" t="b">
        <v>0</v>
      </c>
      <c r="P184" s="60" t="b">
        <v>0</v>
      </c>
      <c r="Q184" s="60" t="b">
        <v>0</v>
      </c>
      <c r="S184" s="43">
        <v>0.6</v>
      </c>
      <c r="T184" s="43"/>
      <c r="U184" s="43"/>
      <c r="V184"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8400</v>
      </c>
      <c r="W18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8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8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84"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8400</v>
      </c>
    </row>
    <row r="185" spans="1:27" ht="18.75" customHeight="1" x14ac:dyDescent="0.25">
      <c r="A185" t="str">
        <f>IF('AWP Estimate_Example'!A173="","",'AWP Estimate_Example'!A173)</f>
        <v>1690</v>
      </c>
      <c r="B185" t="str">
        <f>IF('AWP Estimate_Example'!B173="","",'AWP Estimate_Example'!B173)</f>
        <v>669.2000.0000</v>
      </c>
      <c r="C185" t="str">
        <f>IF('AWP Estimate_Example'!C173="","",'AWP Estimate_Example'!C173)</f>
        <v>Traffic Data - SITE V4</v>
      </c>
      <c r="D185" t="str">
        <f>IF('AWP Estimate_Example'!D173="","",'AWP Estimate_Example'!D173)</f>
        <v/>
      </c>
      <c r="E185" t="str">
        <f>IF('AWP Estimate_Example'!E173="","",'AWP Estimate_Example'!E173)</f>
        <v>LS</v>
      </c>
      <c r="F185" s="100" t="str">
        <f>IF('AWP Estimate_Example'!F173="","",'AWP Estimate_Example'!F173)</f>
        <v>All Required</v>
      </c>
      <c r="G185" s="99">
        <f>IF('AWP Estimate_Example'!G173="","",'AWP Estimate_Example'!G173)</f>
        <v>14000</v>
      </c>
      <c r="H185" s="99">
        <f>IF('AWP Estimate_Example'!H173="","",'AWP Estimate_Example'!H173)</f>
        <v>14000</v>
      </c>
      <c r="I185" s="41" t="str">
        <f>IF(Sheet15[[#This Row],[Item Number]]="", "", _xlfn.XLOOKUP(Sheet15[[#This Row],[Item Number]], 'Item Lookup Table'!A:A, 'Item Lookup Table'!D:D, " "))</f>
        <v>Yes</v>
      </c>
      <c r="J185" s="60" t="b">
        <v>0</v>
      </c>
      <c r="K185" s="60" t="b">
        <v>1</v>
      </c>
      <c r="L185" s="60" t="b">
        <v>0</v>
      </c>
      <c r="M185" s="60" t="b">
        <v>0</v>
      </c>
      <c r="N185" s="60" t="b">
        <v>1</v>
      </c>
      <c r="O185" s="60" t="b">
        <v>0</v>
      </c>
      <c r="P185" s="60" t="b">
        <v>0</v>
      </c>
      <c r="Q185" s="60" t="b">
        <v>0</v>
      </c>
      <c r="S185" s="43">
        <v>0.6</v>
      </c>
      <c r="T185" s="43"/>
      <c r="U185" s="43"/>
      <c r="V185"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8400</v>
      </c>
      <c r="W18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8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8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85"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8400</v>
      </c>
      <c r="AA185" s="61"/>
    </row>
    <row r="186" spans="1:27" ht="18.75" customHeight="1" x14ac:dyDescent="0.25">
      <c r="A186" t="str">
        <f>IF('AWP Estimate_Example'!A174="","",'AWP Estimate_Example'!A174)</f>
        <v>1700</v>
      </c>
      <c r="B186" t="str">
        <f>IF('AWP Estimate_Example'!B174="","",'AWP Estimate_Example'!B174)</f>
        <v>669.2000.0000</v>
      </c>
      <c r="C186" t="str">
        <f>IF('AWP Estimate_Example'!C174="","",'AWP Estimate_Example'!C174)</f>
        <v>Traffic Data - SITE V5</v>
      </c>
      <c r="D186" t="str">
        <f>IF('AWP Estimate_Example'!D174="","",'AWP Estimate_Example'!D174)</f>
        <v/>
      </c>
      <c r="E186" t="str">
        <f>IF('AWP Estimate_Example'!E174="","",'AWP Estimate_Example'!E174)</f>
        <v>LS</v>
      </c>
      <c r="F186" s="100" t="str">
        <f>IF('AWP Estimate_Example'!F174="","",'AWP Estimate_Example'!F174)</f>
        <v>All Required</v>
      </c>
      <c r="G186" s="99">
        <f>IF('AWP Estimate_Example'!G174="","",'AWP Estimate_Example'!G174)</f>
        <v>21000</v>
      </c>
      <c r="H186" s="99">
        <f>IF('AWP Estimate_Example'!H174="","",'AWP Estimate_Example'!H174)</f>
        <v>21000</v>
      </c>
      <c r="I186" s="41" t="str">
        <f>IF(Sheet15[[#This Row],[Item Number]]="", "", _xlfn.XLOOKUP(Sheet15[[#This Row],[Item Number]], 'Item Lookup Table'!A:A, 'Item Lookup Table'!D:D, " "))</f>
        <v>Yes</v>
      </c>
      <c r="J186" s="60" t="b">
        <v>0</v>
      </c>
      <c r="K186" s="60" t="b">
        <v>1</v>
      </c>
      <c r="L186" s="60" t="b">
        <v>0</v>
      </c>
      <c r="M186" s="60" t="b">
        <v>0</v>
      </c>
      <c r="N186" s="60" t="b">
        <v>1</v>
      </c>
      <c r="O186" s="60" t="b">
        <v>0</v>
      </c>
      <c r="P186" s="60" t="b">
        <v>0</v>
      </c>
      <c r="Q186" s="60" t="b">
        <v>0</v>
      </c>
      <c r="S186" s="43">
        <v>0.6</v>
      </c>
      <c r="T186" s="43"/>
      <c r="U186" s="43"/>
      <c r="V186"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12600</v>
      </c>
      <c r="W18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8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8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86"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12600</v>
      </c>
    </row>
    <row r="187" spans="1:27" ht="18.75" customHeight="1" x14ac:dyDescent="0.25">
      <c r="A187" t="str">
        <f>IF('AWP Estimate_Example'!A175="","",'AWP Estimate_Example'!A175)</f>
        <v>1710</v>
      </c>
      <c r="B187" t="str">
        <f>IF('AWP Estimate_Example'!B175="","",'AWP Estimate_Example'!B175)</f>
        <v>670.2000.0000</v>
      </c>
      <c r="C187" t="str">
        <f>IF('AWP Estimate_Example'!C175="","",'AWP Estimate_Example'!C175)</f>
        <v>MMA Pavement Markings</v>
      </c>
      <c r="D187" t="str">
        <f>IF('AWP Estimate_Example'!D175="","",'AWP Estimate_Example'!D175)</f>
        <v/>
      </c>
      <c r="E187" t="str">
        <f>IF('AWP Estimate_Example'!E175="","",'AWP Estimate_Example'!E175)</f>
        <v>LS</v>
      </c>
      <c r="F187" s="100" t="str">
        <f>IF('AWP Estimate_Example'!F175="","",'AWP Estimate_Example'!F175)</f>
        <v>All Required</v>
      </c>
      <c r="G187" s="99">
        <f>IF('AWP Estimate_Example'!G175="","",'AWP Estimate_Example'!G175)</f>
        <v>400000</v>
      </c>
      <c r="H187" s="99">
        <f>IF('AWP Estimate_Example'!H175="","",'AWP Estimate_Example'!H175)</f>
        <v>400000</v>
      </c>
      <c r="I187" s="41" t="str">
        <f>IF(Sheet15[[#This Row],[Item Number]]="", "", _xlfn.XLOOKUP(Sheet15[[#This Row],[Item Number]], 'Item Lookup Table'!A:A, 'Item Lookup Table'!D:D, " "))</f>
        <v>Yes</v>
      </c>
      <c r="J187" s="60" t="b">
        <v>0</v>
      </c>
      <c r="K187" s="60" t="b">
        <v>1</v>
      </c>
      <c r="L187" s="60" t="b">
        <v>0</v>
      </c>
      <c r="M187" s="60" t="b">
        <v>0</v>
      </c>
      <c r="N187" s="60" t="b">
        <v>1</v>
      </c>
      <c r="O187" s="60" t="b">
        <v>0</v>
      </c>
      <c r="P187" s="60" t="b">
        <v>0</v>
      </c>
      <c r="Q187" s="60" t="b">
        <v>0</v>
      </c>
      <c r="S187" s="43">
        <v>0.6</v>
      </c>
      <c r="T187" s="43"/>
      <c r="U187" s="43"/>
      <c r="V187" s="72">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240000</v>
      </c>
      <c r="W18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8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8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87"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240000</v>
      </c>
    </row>
    <row r="188" spans="1:27" ht="18.75" customHeight="1" x14ac:dyDescent="0.25">
      <c r="A188" t="str">
        <f>IF('AWP Estimate_Example'!A176="","",'AWP Estimate_Example'!A176)</f>
        <v>1720</v>
      </c>
      <c r="B188" t="str">
        <f>IF('AWP Estimate_Example'!B176="","",'AWP Estimate_Example'!B176)</f>
        <v>670.2018.0000</v>
      </c>
      <c r="C188" t="str">
        <f>IF('AWP Estimate_Example'!C176="","",'AWP Estimate_Example'!C176)</f>
        <v>Directional Indicator</v>
      </c>
      <c r="D188" t="str">
        <f>IF('AWP Estimate_Example'!D176="","",'AWP Estimate_Example'!D176)</f>
        <v/>
      </c>
      <c r="E188" t="str">
        <f>IF('AWP Estimate_Example'!E176="","",'AWP Estimate_Example'!E176)</f>
        <v>LF</v>
      </c>
      <c r="F188" s="100">
        <f>IF('AWP Estimate_Example'!F176="","",'AWP Estimate_Example'!F176)</f>
        <v>2000</v>
      </c>
      <c r="G188" s="99">
        <f>IF('AWP Estimate_Example'!G176="","",'AWP Estimate_Example'!G176)</f>
        <v>15</v>
      </c>
      <c r="H188" s="99">
        <f>IF('AWP Estimate_Example'!H176="","",'AWP Estimate_Example'!H176)</f>
        <v>30000</v>
      </c>
      <c r="I188" s="41" t="str">
        <f>IF(Sheet15[[#This Row],[Item Number]]="", "", _xlfn.XLOOKUP(Sheet15[[#This Row],[Item Number]], 'Item Lookup Table'!A:A, 'Item Lookup Table'!D:D, " "))</f>
        <v>Yes</v>
      </c>
      <c r="J188" s="60" t="b">
        <v>1</v>
      </c>
      <c r="K188" s="60" t="b">
        <v>0</v>
      </c>
      <c r="L188" s="60" t="b">
        <v>0</v>
      </c>
      <c r="M188" s="60" t="b">
        <v>0</v>
      </c>
      <c r="N188" s="60" t="b">
        <v>1</v>
      </c>
      <c r="O188" s="60" t="b">
        <v>0</v>
      </c>
      <c r="P188" s="60" t="b">
        <v>0</v>
      </c>
      <c r="Q188" s="60" t="b">
        <v>0</v>
      </c>
      <c r="S188" s="43"/>
      <c r="T188" s="43"/>
      <c r="U188" s="43">
        <v>0.4</v>
      </c>
      <c r="V188"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88" s="72">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6</v>
      </c>
      <c r="X18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88" s="81">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6</v>
      </c>
      <c r="Z188" s="72">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12000</v>
      </c>
    </row>
    <row r="189" spans="1:27" ht="18.75" customHeight="1" x14ac:dyDescent="0.25">
      <c r="A189" t="str">
        <f>IF('AWP Estimate_Example'!A177="","",'AWP Estimate_Example'!A177)</f>
        <v>1730</v>
      </c>
      <c r="B189" t="str">
        <f>IF('AWP Estimate_Example'!B177="","",'AWP Estimate_Example'!B177)</f>
        <v>671.2020.0000</v>
      </c>
      <c r="C189" t="str">
        <f>IF('AWP Estimate_Example'!C177="","",'AWP Estimate_Example'!C177)</f>
        <v>Raised Pedestrian Crosswalk</v>
      </c>
      <c r="D189" t="str">
        <f>IF('AWP Estimate_Example'!D177="","",'AWP Estimate_Example'!D177)</f>
        <v/>
      </c>
      <c r="E189" t="str">
        <f>IF('AWP Estimate_Example'!E177="","",'AWP Estimate_Example'!E177)</f>
        <v>EACH</v>
      </c>
      <c r="F189" s="100">
        <f>IF('AWP Estimate_Example'!F177="","",'AWP Estimate_Example'!F177)</f>
        <v>4</v>
      </c>
      <c r="G189" s="99">
        <f>IF('AWP Estimate_Example'!G177="","",'AWP Estimate_Example'!G177)</f>
        <v>10000</v>
      </c>
      <c r="H189" s="99">
        <f>IF('AWP Estimate_Example'!H177="","",'AWP Estimate_Example'!H177)</f>
        <v>40000</v>
      </c>
      <c r="I189" s="41" t="str">
        <f>IF(Sheet15[[#This Row],[Item Number]]="", "", _xlfn.XLOOKUP(Sheet15[[#This Row],[Item Number]], 'Item Lookup Table'!A:A, 'Item Lookup Table'!D:D, " "))</f>
        <v>Yes</v>
      </c>
      <c r="J189" s="60" t="b">
        <v>0</v>
      </c>
      <c r="K189" s="60" t="b">
        <v>0</v>
      </c>
      <c r="L189" s="60" t="b">
        <v>0</v>
      </c>
      <c r="M189" s="60" t="b">
        <v>0</v>
      </c>
      <c r="N189" s="60" t="b">
        <v>0</v>
      </c>
      <c r="O189" s="60" t="b">
        <v>0</v>
      </c>
      <c r="P189" s="60" t="b">
        <v>1</v>
      </c>
      <c r="Q189" s="60" t="b">
        <v>0</v>
      </c>
      <c r="S189" s="43"/>
      <c r="T189" s="43"/>
      <c r="U189" s="43"/>
      <c r="V189"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8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8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8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89"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90" spans="1:27" ht="18.75" customHeight="1" x14ac:dyDescent="0.25">
      <c r="A190" t="str">
        <f>IF('AWP Estimate_Example'!A178="","",'AWP Estimate_Example'!A178)</f>
        <v>1740</v>
      </c>
      <c r="B190" t="str">
        <f>IF('AWP Estimate_Example'!B178="","",'AWP Estimate_Example'!B178)</f>
        <v>682.2000.0000</v>
      </c>
      <c r="C190" t="str">
        <f>IF('AWP Estimate_Example'!C178="","",'AWP Estimate_Example'!C178)</f>
        <v>Vac-Truck Pothole</v>
      </c>
      <c r="D190" t="str">
        <f>IF('AWP Estimate_Example'!D178="","",'AWP Estimate_Example'!D178)</f>
        <v/>
      </c>
      <c r="E190" t="str">
        <f>IF('AWP Estimate_Example'!E178="","",'AWP Estimate_Example'!E178)</f>
        <v>CS</v>
      </c>
      <c r="F190" s="100" t="str">
        <f>IF('AWP Estimate_Example'!F178="","",'AWP Estimate_Example'!F178)</f>
        <v>All Required</v>
      </c>
      <c r="G190" s="99">
        <f>IF('AWP Estimate_Example'!G178="","",'AWP Estimate_Example'!G178)</f>
        <v>150000</v>
      </c>
      <c r="H190" s="99">
        <f>IF('AWP Estimate_Example'!H178="","",'AWP Estimate_Example'!H178)</f>
        <v>150000</v>
      </c>
      <c r="I190" s="41" t="str">
        <f>IF(Sheet15[[#This Row],[Item Number]]="", "", _xlfn.XLOOKUP(Sheet15[[#This Row],[Item Number]], 'Item Lookup Table'!A:A, 'Item Lookup Table'!D:D, " "))</f>
        <v>No</v>
      </c>
      <c r="J190" s="60" t="b">
        <v>0</v>
      </c>
      <c r="K190" s="60" t="b">
        <v>0</v>
      </c>
      <c r="L190" s="60" t="b">
        <v>0</v>
      </c>
      <c r="M190" s="60" t="b">
        <v>0</v>
      </c>
      <c r="N190" s="60" t="b">
        <v>0</v>
      </c>
      <c r="O190" s="60" t="b">
        <v>0</v>
      </c>
      <c r="P190" s="60" t="b">
        <v>0</v>
      </c>
      <c r="Q190" s="60" t="b">
        <v>0</v>
      </c>
      <c r="S190" s="43"/>
      <c r="T190" s="43"/>
      <c r="U190" s="43"/>
      <c r="V190"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9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9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9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90"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91" spans="1:27" ht="18.75" customHeight="1" x14ac:dyDescent="0.25">
      <c r="A191" t="str">
        <f>IF('AWP Estimate_Example'!A179="","",'AWP Estimate_Example'!A179)</f>
        <v>1750</v>
      </c>
      <c r="B191" t="str">
        <f>IF('AWP Estimate_Example'!B179="","",'AWP Estimate_Example'!B179)</f>
        <v>688.2001.0000</v>
      </c>
      <c r="C191" t="str">
        <f>IF('AWP Estimate_Example'!C179="","",'AWP Estimate_Example'!C179)</f>
        <v>Utility Support</v>
      </c>
      <c r="D191" t="str">
        <f>IF('AWP Estimate_Example'!D179="","",'AWP Estimate_Example'!D179)</f>
        <v/>
      </c>
      <c r="E191" t="str">
        <f>IF('AWP Estimate_Example'!E179="","",'AWP Estimate_Example'!E179)</f>
        <v>CS</v>
      </c>
      <c r="F191" s="100" t="str">
        <f>IF('AWP Estimate_Example'!F179="","",'AWP Estimate_Example'!F179)</f>
        <v>All Required</v>
      </c>
      <c r="G191" s="99">
        <f>IF('AWP Estimate_Example'!G179="","",'AWP Estimate_Example'!G179)</f>
        <v>200000</v>
      </c>
      <c r="H191" s="99">
        <f>IF('AWP Estimate_Example'!H179="","",'AWP Estimate_Example'!H179)</f>
        <v>200000</v>
      </c>
      <c r="I191" s="41" t="str">
        <f>IF(Sheet15[[#This Row],[Item Number]]="", "", _xlfn.XLOOKUP(Sheet15[[#This Row],[Item Number]], 'Item Lookup Table'!A:A, 'Item Lookup Table'!D:D, " "))</f>
        <v>No</v>
      </c>
      <c r="J191" s="60" t="b">
        <v>0</v>
      </c>
      <c r="K191" s="60" t="b">
        <v>0</v>
      </c>
      <c r="L191" s="60" t="b">
        <v>0</v>
      </c>
      <c r="M191" s="60" t="b">
        <v>0</v>
      </c>
      <c r="N191" s="60" t="b">
        <v>0</v>
      </c>
      <c r="O191" s="60" t="b">
        <v>0</v>
      </c>
      <c r="P191" s="60" t="b">
        <v>0</v>
      </c>
      <c r="Q191" s="60" t="b">
        <v>0</v>
      </c>
      <c r="S191" s="43"/>
      <c r="T191" s="43"/>
      <c r="U191" s="43"/>
      <c r="V191"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91"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91"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91"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91"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92" spans="1:27" ht="18.75" customHeight="1" x14ac:dyDescent="0.25">
      <c r="A192" t="str">
        <f>IF('AWP Estimate_Example'!A180="","",'AWP Estimate_Example'!A180)</f>
        <v/>
      </c>
      <c r="B192" t="str">
        <f>IF('AWP Estimate_Example'!B180="","",'AWP Estimate_Example'!B180)</f>
        <v/>
      </c>
      <c r="C192" t="str">
        <f>IF('AWP Estimate_Example'!C180="","",'AWP Estimate_Example'!C180)</f>
        <v/>
      </c>
      <c r="D192" t="str">
        <f>IF('AWP Estimate_Example'!D180="","",'AWP Estimate_Example'!D180)</f>
        <v/>
      </c>
      <c r="E192" t="str">
        <f>IF('AWP Estimate_Example'!E180="","",'AWP Estimate_Example'!E180)</f>
        <v/>
      </c>
      <c r="F192" s="100" t="str">
        <f>IF('AWP Estimate_Example'!F180="","",'AWP Estimate_Example'!F180)</f>
        <v/>
      </c>
      <c r="G192" s="99" t="str">
        <f>IF('AWP Estimate_Example'!G180="","",'AWP Estimate_Example'!G180)</f>
        <v/>
      </c>
      <c r="H192" s="99" t="str">
        <f>IF('AWP Estimate_Example'!H180="","",'AWP Estimate_Example'!H180)</f>
        <v/>
      </c>
      <c r="I192" s="41" t="str">
        <f>IF(Sheet15[[#This Row],[Item Number]]="", "", _xlfn.XLOOKUP(Sheet15[[#This Row],[Item Number]], 'Item Lookup Table'!A:A, 'Item Lookup Table'!D:D, " "))</f>
        <v/>
      </c>
      <c r="J192" s="60" t="b">
        <v>0</v>
      </c>
      <c r="K192" s="60" t="b">
        <v>0</v>
      </c>
      <c r="L192" s="60" t="b">
        <v>0</v>
      </c>
      <c r="M192" s="60" t="b">
        <v>0</v>
      </c>
      <c r="N192" s="60" t="b">
        <v>0</v>
      </c>
      <c r="O192" s="60" t="b">
        <v>0</v>
      </c>
      <c r="P192" s="60" t="b">
        <v>0</v>
      </c>
      <c r="Q192" s="60" t="b">
        <v>0</v>
      </c>
      <c r="S192" s="43"/>
      <c r="T192" s="43"/>
      <c r="U192" s="43"/>
      <c r="V192"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92"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92"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92"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92"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93" spans="1:26" ht="18.75" customHeight="1" x14ac:dyDescent="0.25">
      <c r="A193" t="str">
        <f>IF('AWP Estimate_Example'!A181="","",'AWP Estimate_Example'!A181)</f>
        <v/>
      </c>
      <c r="B193" t="str">
        <f>IF('AWP Estimate_Example'!B181="","",'AWP Estimate_Example'!B181)</f>
        <v/>
      </c>
      <c r="C193" t="str">
        <f>IF('AWP Estimate_Example'!C181="","",'AWP Estimate_Example'!C181)</f>
        <v/>
      </c>
      <c r="D193" t="str">
        <f>IF('AWP Estimate_Example'!D181="","",'AWP Estimate_Example'!D181)</f>
        <v/>
      </c>
      <c r="E193" t="str">
        <f>IF('AWP Estimate_Example'!E181="","",'AWP Estimate_Example'!E181)</f>
        <v/>
      </c>
      <c r="F193" s="100" t="str">
        <f>IF('AWP Estimate_Example'!F181="","",'AWP Estimate_Example'!F181)</f>
        <v/>
      </c>
      <c r="G193" s="99" t="str">
        <f>IF('AWP Estimate_Example'!G181="","",'AWP Estimate_Example'!G181)</f>
        <v/>
      </c>
      <c r="H193" s="99" t="str">
        <f>IF('AWP Estimate_Example'!H181="","",'AWP Estimate_Example'!H181)</f>
        <v/>
      </c>
      <c r="I193" s="41" t="str">
        <f>IF(Sheet15[[#This Row],[Item Number]]="", "", _xlfn.XLOOKUP(Sheet15[[#This Row],[Item Number]], 'Item Lookup Table'!A:A, 'Item Lookup Table'!D:D, " "))</f>
        <v/>
      </c>
      <c r="J193" s="60" t="b">
        <v>0</v>
      </c>
      <c r="K193" s="60" t="b">
        <v>0</v>
      </c>
      <c r="L193" s="60" t="b">
        <v>0</v>
      </c>
      <c r="M193" s="60" t="b">
        <v>0</v>
      </c>
      <c r="N193" s="60" t="b">
        <v>0</v>
      </c>
      <c r="O193" s="60" t="b">
        <v>0</v>
      </c>
      <c r="P193" s="60" t="b">
        <v>0</v>
      </c>
      <c r="Q193" s="60" t="b">
        <v>0</v>
      </c>
      <c r="S193" s="43"/>
      <c r="T193" s="43"/>
      <c r="U193" s="43"/>
      <c r="V193"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93"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93"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93"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93"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94" spans="1:26" ht="18.75" customHeight="1" x14ac:dyDescent="0.25">
      <c r="A194" t="str">
        <f>IF('AWP Estimate_Example'!A182="","",'AWP Estimate_Example'!A182)</f>
        <v/>
      </c>
      <c r="B194" t="str">
        <f>IF('AWP Estimate_Example'!B182="","",'AWP Estimate_Example'!B182)</f>
        <v/>
      </c>
      <c r="C194" t="str">
        <f>IF('AWP Estimate_Example'!C182="","",'AWP Estimate_Example'!C182)</f>
        <v/>
      </c>
      <c r="D194" t="str">
        <f>IF('AWP Estimate_Example'!D182="","",'AWP Estimate_Example'!D182)</f>
        <v/>
      </c>
      <c r="E194" t="str">
        <f>IF('AWP Estimate_Example'!E182="","",'AWP Estimate_Example'!E182)</f>
        <v/>
      </c>
      <c r="F194" s="100" t="str">
        <f>IF('AWP Estimate_Example'!F182="","",'AWP Estimate_Example'!F182)</f>
        <v/>
      </c>
      <c r="G194" s="99" t="str">
        <f>IF('AWP Estimate_Example'!G182="","",'AWP Estimate_Example'!G182)</f>
        <v/>
      </c>
      <c r="H194" s="99" t="str">
        <f>IF('AWP Estimate_Example'!H182="","",'AWP Estimate_Example'!H182)</f>
        <v/>
      </c>
      <c r="I194" s="41" t="str">
        <f>IF(Sheet15[[#This Row],[Item Number]]="", "", _xlfn.XLOOKUP(Sheet15[[#This Row],[Item Number]], 'Item Lookup Table'!A:A, 'Item Lookup Table'!D:D, " "))</f>
        <v/>
      </c>
      <c r="J194" s="60" t="b">
        <v>0</v>
      </c>
      <c r="K194" s="60" t="b">
        <v>0</v>
      </c>
      <c r="L194" s="60" t="b">
        <v>0</v>
      </c>
      <c r="M194" s="60" t="b">
        <v>0</v>
      </c>
      <c r="N194" s="60" t="b">
        <v>0</v>
      </c>
      <c r="O194" s="60" t="b">
        <v>0</v>
      </c>
      <c r="P194" s="60" t="b">
        <v>0</v>
      </c>
      <c r="Q194" s="60" t="b">
        <v>0</v>
      </c>
      <c r="S194" s="43"/>
      <c r="T194" s="43"/>
      <c r="U194" s="43"/>
      <c r="V194"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94"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94"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94"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94"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95" spans="1:26" ht="18.75" customHeight="1" x14ac:dyDescent="0.25">
      <c r="A195" t="str">
        <f>IF('AWP Estimate_Example'!A183="","",'AWP Estimate_Example'!A183)</f>
        <v/>
      </c>
      <c r="B195" t="str">
        <f>IF('AWP Estimate_Example'!B183="","",'AWP Estimate_Example'!B183)</f>
        <v/>
      </c>
      <c r="C195" t="str">
        <f>IF('AWP Estimate_Example'!C183="","",'AWP Estimate_Example'!C183)</f>
        <v/>
      </c>
      <c r="D195" t="str">
        <f>IF('AWP Estimate_Example'!D183="","",'AWP Estimate_Example'!D183)</f>
        <v/>
      </c>
      <c r="E195" t="str">
        <f>IF('AWP Estimate_Example'!E183="","",'AWP Estimate_Example'!E183)</f>
        <v/>
      </c>
      <c r="F195" s="100" t="str">
        <f>IF('AWP Estimate_Example'!F183="","",'AWP Estimate_Example'!F183)</f>
        <v/>
      </c>
      <c r="G195" s="99" t="str">
        <f>IF('AWP Estimate_Example'!G183="","",'AWP Estimate_Example'!G183)</f>
        <v/>
      </c>
      <c r="H195" s="99" t="str">
        <f>IF('AWP Estimate_Example'!H183="","",'AWP Estimate_Example'!H183)</f>
        <v/>
      </c>
      <c r="I195" s="41" t="str">
        <f>IF(Sheet15[[#This Row],[Item Number]]="", "", _xlfn.XLOOKUP(Sheet15[[#This Row],[Item Number]], 'Item Lookup Table'!A:A, 'Item Lookup Table'!D:D, " "))</f>
        <v/>
      </c>
      <c r="J195" s="60" t="b">
        <v>0</v>
      </c>
      <c r="K195" s="60" t="b">
        <v>0</v>
      </c>
      <c r="L195" s="60" t="b">
        <v>0</v>
      </c>
      <c r="M195" s="60" t="b">
        <v>0</v>
      </c>
      <c r="N195" s="60" t="b">
        <v>0</v>
      </c>
      <c r="O195" s="60" t="b">
        <v>0</v>
      </c>
      <c r="P195" s="60" t="b">
        <v>0</v>
      </c>
      <c r="Q195" s="60" t="b">
        <v>0</v>
      </c>
      <c r="S195" s="43"/>
      <c r="T195" s="43"/>
      <c r="U195" s="43"/>
      <c r="V195"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95"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95"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95"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95"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96" spans="1:26" ht="18.75" customHeight="1" x14ac:dyDescent="0.25">
      <c r="A196" t="str">
        <f>IF('AWP Estimate_Example'!A184="","",'AWP Estimate_Example'!A184)</f>
        <v/>
      </c>
      <c r="B196" t="str">
        <f>IF('AWP Estimate_Example'!B184="","",'AWP Estimate_Example'!B184)</f>
        <v/>
      </c>
      <c r="C196" t="str">
        <f>IF('AWP Estimate_Example'!C184="","",'AWP Estimate_Example'!C184)</f>
        <v/>
      </c>
      <c r="D196" t="str">
        <f>IF('AWP Estimate_Example'!D184="","",'AWP Estimate_Example'!D184)</f>
        <v/>
      </c>
      <c r="E196" t="str">
        <f>IF('AWP Estimate_Example'!E184="","",'AWP Estimate_Example'!E184)</f>
        <v/>
      </c>
      <c r="F196" s="100" t="str">
        <f>IF('AWP Estimate_Example'!F184="","",'AWP Estimate_Example'!F184)</f>
        <v/>
      </c>
      <c r="G196" s="99" t="str">
        <f>IF('AWP Estimate_Example'!G184="","",'AWP Estimate_Example'!G184)</f>
        <v/>
      </c>
      <c r="H196" s="99" t="str">
        <f>IF('AWP Estimate_Example'!H184="","",'AWP Estimate_Example'!H184)</f>
        <v/>
      </c>
      <c r="I196" s="41" t="str">
        <f>IF(Sheet15[[#This Row],[Item Number]]="", "", _xlfn.XLOOKUP(Sheet15[[#This Row],[Item Number]], 'Item Lookup Table'!A:A, 'Item Lookup Table'!D:D, " "))</f>
        <v/>
      </c>
      <c r="J196" s="60" t="b">
        <v>0</v>
      </c>
      <c r="K196" s="60" t="b">
        <v>0</v>
      </c>
      <c r="L196" s="60" t="b">
        <v>0</v>
      </c>
      <c r="M196" s="60" t="b">
        <v>0</v>
      </c>
      <c r="N196" s="60" t="b">
        <v>0</v>
      </c>
      <c r="O196" s="60" t="b">
        <v>0</v>
      </c>
      <c r="P196" s="60" t="b">
        <v>0</v>
      </c>
      <c r="Q196" s="60" t="b">
        <v>0</v>
      </c>
      <c r="S196" s="43"/>
      <c r="T196" s="43"/>
      <c r="U196" s="43"/>
      <c r="V196"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96"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96"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96"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96"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97" spans="1:26" x14ac:dyDescent="0.25">
      <c r="A197"/>
      <c r="B197" s="102"/>
      <c r="C197"/>
      <c r="D197"/>
      <c r="E197"/>
      <c r="F197" s="104"/>
      <c r="G197" s="105"/>
      <c r="H197" s="105"/>
      <c r="I197" s="41" t="str">
        <f>IF(Sheet15[[#This Row],[Item Number]]="", "", _xlfn.XLOOKUP(Sheet15[[#This Row],[Item Number]], 'Item Lookup Table'!A:A, 'Item Lookup Table'!D:D, " "))</f>
        <v/>
      </c>
      <c r="J197" s="60" t="b">
        <v>0</v>
      </c>
      <c r="K197" s="60" t="b">
        <v>0</v>
      </c>
      <c r="L197" s="60" t="b">
        <v>0</v>
      </c>
      <c r="M197" s="60" t="b">
        <v>0</v>
      </c>
      <c r="N197" s="60" t="b">
        <v>0</v>
      </c>
      <c r="O197" s="60" t="b">
        <v>0</v>
      </c>
      <c r="P197" s="60" t="b">
        <v>0</v>
      </c>
      <c r="Q197" s="60" t="b">
        <v>0</v>
      </c>
      <c r="R197" s="64"/>
      <c r="S197" s="66"/>
      <c r="T197" s="66"/>
      <c r="U197" s="43"/>
      <c r="V197"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97"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97"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97"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97"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98" spans="1:26" x14ac:dyDescent="0.25">
      <c r="A198"/>
      <c r="B198"/>
      <c r="C198"/>
      <c r="D198"/>
      <c r="E198"/>
      <c r="F198" s="104"/>
      <c r="G198" s="105"/>
      <c r="H198" s="105"/>
      <c r="I198" s="41" t="str">
        <f>IF(Sheet15[[#This Row],[Item Number]]="", "", _xlfn.XLOOKUP(Sheet15[[#This Row],[Item Number]], 'Item Lookup Table'!A:A, 'Item Lookup Table'!D:D, " "))</f>
        <v/>
      </c>
      <c r="J198" s="60" t="b">
        <v>0</v>
      </c>
      <c r="K198" s="60" t="b">
        <v>0</v>
      </c>
      <c r="L198" s="60" t="b">
        <v>0</v>
      </c>
      <c r="M198" s="60" t="b">
        <v>0</v>
      </c>
      <c r="N198" s="60" t="b">
        <v>0</v>
      </c>
      <c r="O198" s="60" t="b">
        <v>0</v>
      </c>
      <c r="P198" s="60" t="b">
        <v>0</v>
      </c>
      <c r="Q198" s="60" t="b">
        <v>0</v>
      </c>
      <c r="R198" s="66"/>
      <c r="S198" s="66"/>
      <c r="T198" s="66"/>
      <c r="U198" s="43"/>
      <c r="V198"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98"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98"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98"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98"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199" spans="1:26" x14ac:dyDescent="0.25">
      <c r="A199"/>
      <c r="B199"/>
      <c r="C199"/>
      <c r="D199"/>
      <c r="E199"/>
      <c r="F199" s="104"/>
      <c r="G199" s="105"/>
      <c r="H199" s="105"/>
      <c r="I199" s="41" t="str">
        <f>IF(Sheet15[[#This Row],[Item Number]]="", "", _xlfn.XLOOKUP(Sheet15[[#This Row],[Item Number]], 'Item Lookup Table'!A:A, 'Item Lookup Table'!D:D, " "))</f>
        <v/>
      </c>
      <c r="J199" s="60" t="b">
        <v>0</v>
      </c>
      <c r="K199" s="60" t="b">
        <v>0</v>
      </c>
      <c r="L199" s="60" t="b">
        <v>0</v>
      </c>
      <c r="M199" s="60" t="b">
        <v>0</v>
      </c>
      <c r="N199" s="60" t="b">
        <v>0</v>
      </c>
      <c r="O199" s="60" t="b">
        <v>0</v>
      </c>
      <c r="P199" s="60" t="b">
        <v>0</v>
      </c>
      <c r="Q199" s="60" t="b">
        <v>0</v>
      </c>
      <c r="R199" s="66"/>
      <c r="S199" s="66"/>
      <c r="T199" s="66"/>
      <c r="U199" s="43"/>
      <c r="V199"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199"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199"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199"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199"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200" spans="1:26" x14ac:dyDescent="0.25">
      <c r="A200"/>
      <c r="B200"/>
      <c r="C200" s="103"/>
      <c r="D200"/>
      <c r="E200"/>
      <c r="F200" s="104"/>
      <c r="G200" s="105"/>
      <c r="H200" s="105"/>
      <c r="I200" s="41" t="str">
        <f>IF(Sheet15[[#This Row],[Item Number]]="", "", _xlfn.XLOOKUP(Sheet15[[#This Row],[Item Number]], 'Item Lookup Table'!A:A, 'Item Lookup Table'!D:D, " "))</f>
        <v/>
      </c>
      <c r="J200" s="60" t="b">
        <v>0</v>
      </c>
      <c r="K200" s="60" t="b">
        <v>0</v>
      </c>
      <c r="L200" s="60" t="b">
        <v>0</v>
      </c>
      <c r="M200" s="60" t="b">
        <v>0</v>
      </c>
      <c r="N200" s="60" t="b">
        <v>0</v>
      </c>
      <c r="O200" s="60" t="b">
        <v>0</v>
      </c>
      <c r="P200" s="60" t="b">
        <v>0</v>
      </c>
      <c r="Q200" s="60" t="b">
        <v>0</v>
      </c>
      <c r="R200" s="66"/>
      <c r="S200" s="66"/>
      <c r="T200" s="66"/>
      <c r="U200" s="43"/>
      <c r="V200" s="72" t="str">
        <f>IF(AND(Sheet15[[#This Row],[BA/BABA Applicable?]]="Yes",OR(Sheet15[[#This Row],[Non-Domestic or Unknown Origin]]=FALSE,Sheet15[[#This Row],[Domestic]]=TRUE,Sheet15[[#This Row],[Predominately Iron or Steel or Both]]=TRUE,Sheet15[[#This Row],[Construction Material]]=TRUE,Sheet15[[#This Row],[Manufactured Product]]=TRUE,Sheet15[[#This Row],[Other Materials, including IIJA-BABA Section 70917 (c) Exempt Materials]]=FALSE,Sheet15[[#This Row],[Project Specific Waiver]]=FALSE,Sheet15[[#This Row],[Precast Concrete or ITS or Other Electronic Hardware System Cabinets or Enclosure]]=TRUE)),IF(Sheet15[[#This Row],[Unit Price]]*Sheet15[[#This Row],[Assumed Compliant Iron &amp; Steel Materials Percentage Cost]]+Sheet15[[#This Row],[Unit Price]]*Sheet15[[#This Row],[Assumed Compliant BABA Materials Percentage Cost]] &gt; 0,Sheet15[[#This Row],[Unit Price]]*Sheet15[[#This Row],[Assumed Compliant Iron &amp; Steel Materials Percentage Cost]]+Sheet15[[#This Row],[Unit Price]]*Sheet15[[#This Row],[Assumed Compliant BABA Materials Percentage Cost]],""),"")</f>
        <v/>
      </c>
      <c r="W200" s="72" t="str">
        <f>IF(AND(Sheet15[[#This Row],[BA/BABA Applicable?]]="Yes",OR(Sheet15[[#This Row],[Non-Domestic or Unknown Origin]]=TRUE,Sheet15[[#This Row],[Domestic]]=FALSE,Sheet15[[#This Row],[Predominately Iron or Steel or Both]]=TRUE,Sheet15[[#This Row],[Construction Material]]=TRUE,Sheet15[[#This Row],[Manufactured Product]]=TRUE,Sheet15[[#This Row],[Precast Concrete or ITS or Other Electronic Hardware System Cabinets or Enclosure]]=TRUE,Sheet15[[#This Row],[Other Materials, including IIJA-BABA Section 70917 (c) Exempt Materials]]=FALSE,Sheet15[[#This Row],[Project Specific Waiver]]=FALSE)),IF(Sheet15[[#This Row],[Unit Price]]*Sheet15[[#This Row],[Assumed Non-Compliant Iron &amp; Steel Materials Percentage Cost]]+Sheet15[[#This Row],[Unit Price]]*Sheet15[[#This Row],[Assumed Non-Compliant BABA Materials Percentage Cost]] &gt; 0,Sheet15[[#This Row],[Unit Price]]*Sheet15[[#This Row],[Assumed Non-Compliant Iron &amp; Steel Materials Percentage Cost]]+Sheet15[[#This Row],[Unit Price]]*Sheet15[[#This Row],[Assumed Non-Compliant BABA Materials Percentage Cost]],""),"")</f>
        <v/>
      </c>
      <c r="X200" s="72" t="str">
        <f>IF(AND(Sheet15[[#This Row],[Non-Domestic or Unknown Origin]]=TRUE,Sheet15[[#This Row],[Predominately Iron or Steel or Both]]=TRUE),IF(Sheet15[[#This Row],[Unit Price]]*Sheet15[[#This Row],[Assumed Non-Compliant Iron &amp; Steel Materials Percentage Cost]] &gt; 0,Sheet15[[#This Row],[Unit Price]]*Sheet15[[#This Row],[Assumed Non-Compliant Iron &amp; Steel Materials Percentage Cost]],""),"")</f>
        <v/>
      </c>
      <c r="Y200" s="81" t="str">
        <f>IF(AND(Sheet15[[#This Row],[Non-Domestic or Unknown Origin]]=TRUE,OR(Sheet15[[#This Row],[Construction Material]]=TRUE,Sheet15[[#This Row],[Manufactured Product]]=TRUE,Sheet15[[#This Row],[Precast Concrete or ITS or Other Electronic Hardware System Cabinets or Enclosure]]=TRUE)),IF(Sheet15[[#This Row],[Assumed Non-Compliant BABA Materials Percentage Cost]]*Sheet15[[#This Row],[Unit Price]] &gt; 0,Sheet15[[#This Row],[Assumed Non-Compliant BABA Materials Percentage Cost]]*Sheet15[[#This Row],[Unit Price]],""),"")</f>
        <v/>
      </c>
      <c r="Z200" s="72" t="str">
        <f>IF(AND(Sheet15[[#This Row],[BA/BABA Applicable?]]&lt;&gt;"No",OR(Sheet15[[#This Row],[Assumed Compliant Iron &amp; Steel Materials Percentage Cost]]&lt;&gt;0,Sheet15[[#This Row],[Assumed Compliant BABA Materials Percentage Cost]]&lt;&gt;0, Sheet15[[#This Row],[Assumed Non-Compliant Iron &amp; Steel Materials Percentage Cost]]&lt;&gt;0,Sheet15[[#This Row],[Assumed Non-Compliant BABA Materials Percentage Cost]]&lt;&gt;0)),Sheet15[[#This Row],[Amount]]*Sheet15[[#This Row],[Assumed Compliant Iron &amp; Steel Materials Percentage Cost]]+Sheet15[[#This Row],[Assumed Compliant BABA Materials Percentage Cost]]*Sheet15[[#This Row],[Amount]]+Sheet15[[#This Row],[Assumed Non-Compliant Iron &amp; Steel Materials Percentage Cost]]*Sheet15[[#This Row],[Amount]]+Sheet15[[#This Row],[Assumed Non-Compliant BABA Materials Percentage Cost]]*Sheet15[[#This Row],[Amount]],"")</f>
        <v/>
      </c>
    </row>
    <row r="201" spans="1:26" x14ac:dyDescent="0.25">
      <c r="C201" s="67"/>
      <c r="R201" s="66"/>
      <c r="S201" s="65"/>
      <c r="T201" s="65"/>
    </row>
    <row r="202" spans="1:26" x14ac:dyDescent="0.25">
      <c r="R202" s="64"/>
      <c r="S202" s="65"/>
      <c r="T202" s="65"/>
    </row>
    <row r="203" spans="1:26" x14ac:dyDescent="0.25">
      <c r="C203" s="68"/>
    </row>
    <row r="204" spans="1:26" x14ac:dyDescent="0.25">
      <c r="C204" s="68"/>
      <c r="R204" s="69"/>
    </row>
    <row r="205" spans="1:26" x14ac:dyDescent="0.25">
      <c r="C205" s="68"/>
      <c r="S205" s="70"/>
      <c r="T205" s="70"/>
    </row>
    <row r="206" spans="1:26" x14ac:dyDescent="0.25">
      <c r="S206" s="70"/>
      <c r="T206" s="70"/>
    </row>
    <row r="207" spans="1:26" x14ac:dyDescent="0.25">
      <c r="B207" s="52"/>
      <c r="C207" s="68"/>
      <c r="G207" s="71"/>
      <c r="H207" s="71"/>
      <c r="S207" s="70"/>
      <c r="T207" s="70"/>
    </row>
    <row r="208" spans="1:26" x14ac:dyDescent="0.25">
      <c r="G208" s="71"/>
      <c r="H208" s="71"/>
    </row>
    <row r="209" spans="7:8" x14ac:dyDescent="0.25">
      <c r="G209" s="71"/>
      <c r="H209" s="71"/>
    </row>
    <row r="210" spans="7:8" x14ac:dyDescent="0.25">
      <c r="G210" s="71"/>
      <c r="H210" s="71"/>
    </row>
  </sheetData>
  <sheetProtection insertRows="0"/>
  <dataConsolidate link="1"/>
  <conditionalFormatting sqref="I8:I9">
    <cfRule type="cellIs" dxfId="150" priority="108" operator="lessThan">
      <formula>0</formula>
    </cfRule>
  </conditionalFormatting>
  <conditionalFormatting sqref="I17:I200">
    <cfRule type="expression" dxfId="149" priority="107">
      <formula>AND(ROW()&gt;=17,I17=0)</formula>
    </cfRule>
  </conditionalFormatting>
  <conditionalFormatting sqref="J17:K196">
    <cfRule type="expression" priority="11" stopIfTrue="1">
      <formula>AND($K17=TRUE, $J17=TRUE, OR(ISNUMBER(SEARCH("LS", $E17)), AND(ISNUMBER(SEARCH("66", $B17)), OR(LEFT($B17, 3)="660", LEFT($B17, 3)="661", LEFT($B17,3)="668", LEFT($B17, 3)="669"))))</formula>
    </cfRule>
    <cfRule type="expression" dxfId="148" priority="12" stopIfTrue="1">
      <formula>AND($B17&lt;&gt;"",$I17="Yes",$J17=TRUE,$K17=TRUE)</formula>
    </cfRule>
    <cfRule type="expression" dxfId="147" priority="13">
      <formula>AND($B17&lt;&gt;"",OR($I17="Yes",$I17=""),NOT(_xlfn.XOR($J17=TRUE,$K17=TRUE)),NOT($P17=TRUE),NOT($Q17=TRUE))</formula>
    </cfRule>
  </conditionalFormatting>
  <conditionalFormatting sqref="J17:Q196">
    <cfRule type="expression" dxfId="146" priority="6">
      <formula>AND(OR($P17=TRUE,$Q17=TRUE),SUMPRODUCT(--($J17:$O17=TRUE))&gt;=1)</formula>
    </cfRule>
    <cfRule type="expression" dxfId="145" priority="7" stopIfTrue="1">
      <formula>AND($B17&lt;&gt;"",$I17="Yes",SUMPRODUCT(--($P17:$Q17=TRUE))&gt;1)</formula>
    </cfRule>
    <cfRule type="expression" dxfId="144" priority="14" stopIfTrue="1">
      <formula>AND($I17="No",OR($J17=TRUE,$K17=TRUE,$L17=TRUE,$M17=TRUE,$N17=TRUE,$O17=TRUE,$P17=TRUE,$Q17=TRUE))</formula>
    </cfRule>
  </conditionalFormatting>
  <conditionalFormatting sqref="L17:Q196">
    <cfRule type="expression" priority="5" stopIfTrue="1">
      <formula>AND(OR(ISNUMBER(SEARCH("LS",$E17)),AND(ISNUMBER(SEARCH("66",$B17)),OR(LEFT($B17,3)="660",LEFT($B17,3)="661",LEFT($B17,3)="668",LEFT($B17,3)="669"))),SUMPRODUCT(--($L17:$O17=TRUE))&gt;=1,NOT(OR($P17=TRUE,$Q17=TRUE)))</formula>
    </cfRule>
    <cfRule type="expression" dxfId="143" priority="8" stopIfTrue="1">
      <formula>AND($B17&lt;&gt;"",$I17="Yes",SUMPRODUCT(--($L17:$O17=TRUE))&gt;1)</formula>
    </cfRule>
    <cfRule type="expression" dxfId="142" priority="9" stopIfTrue="1">
      <formula>AND($B17&lt;&gt;"", OR($I17="Yes", $I17=""), NOT(SUMPRODUCT(--($L17:$Q17=TRUE))=1))</formula>
    </cfRule>
    <cfRule type="expression" priority="10">
      <formula>AND($B17&lt;&gt;"",$I17="Yes",SUMPRODUCT(--($J17:$P17=TRUE))=1)</formula>
    </cfRule>
  </conditionalFormatting>
  <conditionalFormatting sqref="R17:R194">
    <cfRule type="expression" dxfId="141" priority="30">
      <formula>AND($K17=FALSE, $J17=TRUE, $L17=FALSE, SUM(--($M17=TRUE), --($N17=TRUE), --($O17=TRUE))&gt;1,$R17&lt;&gt;"", OR(ISNUMBER(SEARCH("LS", $E17)), AND(ISNUMBER(SEARCH("66", $B17)), OR(LEFT($B17,3)="660", LEFT($B17,3)="661", LEFT($B17,3)="668", LEFT($B17,3)="669"))))</formula>
    </cfRule>
  </conditionalFormatting>
  <conditionalFormatting sqref="R17:R200">
    <cfRule type="expression" dxfId="140" priority="4">
      <formula>AND($I17="No", $R17&lt;&gt;"")</formula>
    </cfRule>
    <cfRule type="expression" dxfId="139" priority="17">
      <formula>AND($K17=TRUE,$J17=FALSE,$L17=TRUE,SUM(--($M17=TRUE),--($N17=TRUE),--($O17=TRUE))&gt;=1,$R17="",OR(ISNUMBER(SEARCH("LS",$E17)),AND(ISNUMBER(SEARCH("66",$B17)),OR(LEFT($B17,3)="660",LEFT($B17,3)="661",LEFT($B17,3)="668",LEFT($B17,3)="669"))))</formula>
    </cfRule>
    <cfRule type="expression" dxfId="138" priority="22">
      <formula>AND($K17=TRUE,$J17=FALSE,$L17=FALSE,SUM(--($M17=TRUE),--($N17=TRUE),--($O17=TRUE))&gt;1,$R17&lt;&gt;"",OR(ISNUMBER(SEARCH("LS",$E17)),AND(ISNUMBER(SEARCH("66",$B17)),OR(LEFT($B17,3)="660",LEFT($B17,3)="661",LEFT($B17,3)="668",LEFT($B17,3)="669"))))</formula>
    </cfRule>
    <cfRule type="expression" dxfId="137" priority="25">
      <formula>AND($K17=FALSE,$J17=TRUE,$L17=TRUE,SUM(--($M17=TRUE),--($N17=TRUE),--($O17=TRUE))&gt;=1,$R17&lt;&gt;"", OR(ISNUMBER(SEARCH("LS", $E17)), AND(ISNUMBER(SEARCH("66", $B17)), OR(LEFT($B17,3)="660", LEFT($B17,3)="661", LEFT($B17,3)="668", LEFT($B17,3)="669"))))</formula>
    </cfRule>
    <cfRule type="expression" dxfId="136" priority="36">
      <formula>AND($K17=TRUE, $J17=TRUE, $L17=TRUE, $M17=FALSE, $N17=FALSE, $O17=FALSE, $R17="", OR(ISNUMBER(SEARCH("LS", $E17)), AND(ISNUMBER(SEARCH("66", $B17)), OR(LEFT($B17,3)="660", LEFT($B17,3)="661", LEFT($B17,3)="668", LEFT($B17,3)="669"))))</formula>
    </cfRule>
    <cfRule type="expression" dxfId="135" priority="40" stopIfTrue="1">
      <formula>AND($K17=TRUE, $J17=TRUE, $L17=TRUE, SUM(--($M17=TRUE), --($N17=TRUE), --($O17=TRUE))&gt;=1, $R17="", OR(ISNUMBER(SEARCH("LS", $E17)), AND(ISNUMBER(SEARCH("66", $B17)), OR(LEFT($B17,3)="660", LEFT($B17,3)="661", LEFT($B17,3)="668", LEFT($B17,3)="669"))))</formula>
    </cfRule>
    <cfRule type="expression" dxfId="134" priority="42">
      <formula>AND($K17=TRUE, $J17=TRUE, $L17=FALSE, SUM(--($M17=TRUE), --($N17=TRUE), --($O17=TRUE))&gt;1, $R17&lt;&gt;"", OR(ISNUMBER(SEARCH("LS", $E17)), AND(ISNUMBER(SEARCH("66", $B17)), OR(LEFT($B17,3)="660", LEFT($B17,3)="661", LEFT($B17,3)="668", LEFT($B17,3)="669"))))</formula>
    </cfRule>
    <cfRule type="expression" dxfId="133" priority="46">
      <formula>AND($K17=TRUE, $J17=TRUE, $L17=FALSE, SUM(--($M17=TRUE), --($N17=TRUE), --($O17=TRUE))=1, $R17&lt;&gt;"", OR(ISNUMBER(SEARCH("LS", $E17)), AND(ISNUMBER(SEARCH("66", $B17)), OR(LEFT($B17,3)="660", LEFT($B17,3)="661", LEFT($B17,3)="668", LEFT($B17,3)="669"))))</formula>
    </cfRule>
    <cfRule type="expression" dxfId="132" priority="56">
      <formula>AND($K17=TRUE, $J17=TRUE, $L17=FALSE, SUM(--($M17=TRUE), --($N17=TRUE), --($O17=TRUE))&gt;1,$R17&lt;&gt;"", NOT(OR(ISNUMBER(SEARCH("LS", $E17)), AND(ISNUMBER(SEARCH("66", $B17)), OR(LEFT($B17,3)="660", LEFT($B17,3)="661", LEFT($B17,3)="668", LEFT($B17,3)="669")))))</formula>
    </cfRule>
    <cfRule type="expression" dxfId="131" priority="61">
      <formula>AND($K17=TRUE, $J17=FALSE, $L17=FALSE, SUM(--($M17=TRUE), --($N17=TRUE), --($O17=TRUE))&gt;1,$R17&lt;&gt;"", NOT(OR(ISNUMBER(SEARCH("LS", $E17)), AND(ISNUMBER(SEARCH("66", $B17)), OR(LEFT($B17,3)="660", LEFT($B17,3)="661", LEFT($B17,3)="668", LEFT($B17,3)="669")))))</formula>
    </cfRule>
    <cfRule type="expression" dxfId="130" priority="64">
      <formula>AND($K17=FALSE,$J17=TRUE,$L17=TRUE,SUM(--($M17=TRUE),--($N17=TRUE),--($O17=TRUE))&gt;=1,$R17&lt;&gt;"",NOT(OR(ISNUMBER(SEARCH("LS",$E17)),AND(ISNUMBER(SEARCH("66",$B17)),OR(LEFT($B17,3)="660",LEFT($B17,3)="661",LEFT($B17,3)="668",LEFT($B17,3)="669")))))</formula>
    </cfRule>
    <cfRule type="expression" dxfId="129" priority="69">
      <formula>AND($K17=FALSE, $J17=TRUE, $L17=FALSE, SUM(--($M17=TRUE), --($N17=TRUE), --($O17=TRUE))&gt;1,$R17&lt;&gt;"", NOT(OR(ISNUMBER(SEARCH("LS", $E17)), AND(ISNUMBER(SEARCH("66", $B17)), OR(LEFT($B17,3)="660", LEFT($B17,3)="661", LEFT($B17,3)="668", LEFT($B17,3)="669")))))</formula>
    </cfRule>
    <cfRule type="expression" dxfId="128" priority="72">
      <formula>AND($K17=TRUE, $J17=TRUE, $L17=FALSE, SUM(--($M17=TRUE), --($N17=TRUE), --($O17=TRUE))=1,$R17&lt;&gt;"", NOT(OR(ISNUMBER(SEARCH("LS", $E17)), AND(ISNUMBER(SEARCH("66", $B17)), OR(LEFT($B17,3)="660", LEFT($B17,3)="661", LEFT($B17,3)="668", LEFT($B17,3)="669")))))</formula>
    </cfRule>
    <cfRule type="expression" dxfId="127" priority="78">
      <formula>AND($K17=TRUE, $J17=TRUE, $L17=TRUE, $M17=FALSE, $N17=FALSE, $O17=FALSE,$R17="", NOT(OR(ISNUMBER(SEARCH("LS", $E17)), AND(ISNUMBER(SEARCH("66", $B17)), OR(LEFT($B17,3)="660", LEFT($B17,3)="661", LEFT($B17,3)="668", LEFT($B17,3)="669")))))</formula>
    </cfRule>
    <cfRule type="expression" dxfId="126" priority="81">
      <formula>AND($K17=TRUE, $J17=FALSE, $L17=FALSE, SUM(--($M17=TRUE), --($N17=TRUE), --($O17=TRUE))=1,$R17&lt;&gt;"")</formula>
    </cfRule>
    <cfRule type="expression" dxfId="125" priority="86">
      <formula>AND($K17=TRUE, $J17=FALSE, $L17=TRUE, $M17=FALSE, $N17=FALSE, $O17=FALSE,$R17="")</formula>
    </cfRule>
    <cfRule type="expression" dxfId="124" priority="89">
      <formula>AND($K17=FALSE,$J17=TRUE, $L17=FALSE, SUM(--($M17=TRUE), --($N17=TRUE), --($O17=TRUE))=1,$R17&lt;&gt;"")</formula>
    </cfRule>
    <cfRule type="expression" dxfId="123" priority="93">
      <formula>AND($K17=FALSE,$J17=TRUE, $L17=TRUE, $M17=FALSE, $N17=FALSE, $O17=FALSE, $R17&lt;&gt;"")</formula>
    </cfRule>
  </conditionalFormatting>
  <conditionalFormatting sqref="R17:S105 R106:R107 R108:S200">
    <cfRule type="expression" dxfId="122" priority="95" stopIfTrue="1">
      <formula>AND($K17=TRUE,$L17=TRUE,OR($M17=TRUE,$N17=TRUE,$O17=TRUE),NOT(OR(ISNUMBER(SEARCH("LS",$E17)),AND(ISNUMBER(SEARCH("66",$B17)),OR(LEFT($B17,3)="660",LEFT($B17,3)="661",LEFT($B17,3)="668",LEFT($B17,3)="669")))),$R17="",$S17="")</formula>
    </cfRule>
  </conditionalFormatting>
  <conditionalFormatting sqref="R17:U105 R106:R107 R108:U200 T106:U107">
    <cfRule type="expression" dxfId="121" priority="97">
      <formula>AND(OR($P17=TRUE,$Q17=TRUE),R17&lt;&gt;"")</formula>
    </cfRule>
  </conditionalFormatting>
  <conditionalFormatting sqref="S17:S105 S108:S200">
    <cfRule type="expression" dxfId="120" priority="18">
      <formula>AND($K17=TRUE,$J17=FALSE,$L17=TRUE,SUM(--($M17=TRUE),--($N17=TRUE),--($O17=TRUE))&gt;=1,$S17="",OR(ISNUMBER(SEARCH("LS",$E17)),AND(ISNUMBER(SEARCH("66",$B17)),OR(LEFT($B17,3)="660",LEFT($B17,3)="661",LEFT($B17,3)="668",LEFT($B17,3)="669"))))</formula>
    </cfRule>
    <cfRule type="expression" dxfId="119" priority="23">
      <formula>AND($K17=TRUE,$J17=FALSE,$L17=FALSE,SUM(--($M17=TRUE),--($N17=TRUE),--($O17=TRUE))&gt;1,$S17="",OR(ISNUMBER(SEARCH("LS",$E17)),AND(ISNUMBER(SEARCH("66",$B17)),OR(LEFT($B17,3)="660",LEFT($B17,3)="661",LEFT($B17,3)="668",LEFT($B17,3)="669"))))</formula>
    </cfRule>
    <cfRule type="expression" dxfId="118" priority="24">
      <formula>AND($K17=FALSE,$J17=TRUE,$L17=TRUE,SUM(--($M17=TRUE),--($N17=TRUE),--($O17=TRUE))&gt;=1,$S17&lt;&gt;"", OR(ISNUMBER(SEARCH("LS", $E17)), AND(ISNUMBER(SEARCH("66", $B17)), OR(LEFT($B17,3)="660", LEFT($B17,3)="661", LEFT($B17,3)="668", LEFT($B17,3)="669"))))</formula>
    </cfRule>
    <cfRule type="expression" dxfId="117" priority="29">
      <formula>AND($K17=FALSE, $J17=TRUE, $L17=FALSE, SUM(--($M17=TRUE), --($N17=TRUE), --($O17=TRUE))&gt;1,$S17&lt;&gt;"", OR(ISNUMBER(SEARCH("LS", $E17)), AND(ISNUMBER(SEARCH("66", $B17)), OR(LEFT($B17,3)="660", LEFT($B17,3)="661", LEFT($B17,3)="668", LEFT($B17,3)="669"))))</formula>
    </cfRule>
    <cfRule type="expression" dxfId="116" priority="34">
      <formula>AND($K17=TRUE, $J17=TRUE, $L17=TRUE, $M17=FALSE, $N17=FALSE, $O17=FALSE, $S17&lt;&gt;"", OR(ISNUMBER(SEARCH("LS", $E17)), AND(ISNUMBER(SEARCH("66", $B17)), OR(LEFT($B17,3)="660", LEFT($B17,3)="661", LEFT($B17,3)="684", LEFT($B17,3)="669"))))</formula>
    </cfRule>
    <cfRule type="expression" dxfId="115" priority="39">
      <formula>AND($K17=TRUE, $J17=TRUE, $L17=TRUE, SUM(--($M17=TRUE), --($N17=TRUE), --($O17=TRUE))&gt;=1, $S17="", OR(ISNUMBER(SEARCH("LS", $E17)), AND(ISNUMBER(SEARCH("66", $B17)), OR(LEFT($B17,3)="660", LEFT($B17,3)="661", LEFT($B17,3)="668", LEFT($B17,3)="669"))))</formula>
    </cfRule>
    <cfRule type="expression" dxfId="114" priority="44">
      <formula>AND($K17=TRUE, $J17=TRUE, $L17=FALSE, SUM(--($M17=TRUE), --($N17=TRUE), --($O17=TRUE))&gt;1, $S17="", OR(ISNUMBER(SEARCH("LS", $E17)), AND(ISNUMBER(SEARCH("66", $B17)), OR(LEFT($B17,3)="660", LEFT($B17,3)="661", LEFT($B17,3)="668", LEFT($B17,3)="669"))))</formula>
    </cfRule>
    <cfRule type="expression" dxfId="113" priority="48" stopIfTrue="1">
      <formula>AND($K17=TRUE,$J17=TRUE,$L17=FALSE,SUM(--($M17=TRUE),--($N17=TRUE),--($O17=TRUE))=1,$S17="",OR(ISNUMBER(SEARCH("LS",$E17)),AND(ISNUMBER(SEARCH("66",$B17)),OR(LEFT($B17,3)="660",LEFT($B17,3)="661",LEFT($B17,3)="668",LEFT($B17,3)="669"))))</formula>
    </cfRule>
    <cfRule type="expression" dxfId="112" priority="49" stopIfTrue="1">
      <formula>AND($K17=TRUE, $J17=TRUE, $L17=TRUE, SUM(--($M17=TRUE), --($N17=TRUE), --($O17=TRUE))&gt;=1,$S17="", NOT(OR(ISNUMBER(SEARCH("LS", $E17)), AND(ISNUMBER(SEARCH("66", $B17)), OR(LEFT($B17,3)="660", LEFT($B17,3)="661", LEFT($B17,3)="668", LEFT($B17,3)="669")))))</formula>
    </cfRule>
    <cfRule type="expression" dxfId="111" priority="52" stopIfTrue="1">
      <formula>AND($K17=TRUE, $J17=FALSE, $L17=TRUE, SUM(--($M17=TRUE), --($N17=TRUE), --($O17=TRUE))&gt;=1,$S17="", NOT(OR(ISNUMBER(SEARCH("LS", $E17)), AND(ISNUMBER(SEARCH("66", $B17)), OR(LEFT($B17,3)="660", LEFT($B17,3)="661", LEFT($B17,3)="668", LEFT($B17,3)="669")))))</formula>
    </cfRule>
    <cfRule type="expression" dxfId="110" priority="58">
      <formula>AND($K17=TRUE, $J17=TRUE, $L17=FALSE, SUM(--($M17=TRUE), --($N17=TRUE), --($O17=TRUE))&gt;1,$S17="", NOT(OR(ISNUMBER(SEARCH("LS", $E17)), AND(ISNUMBER(SEARCH("66", $B17)), OR(LEFT($B17,3)="660", LEFT($B17,3)="661", LEFT($B17,3)="668", LEFT($B17,3)="669")))))</formula>
    </cfRule>
    <cfRule type="expression" dxfId="109" priority="62">
      <formula>AND($K17=TRUE, $J17=FALSE, $L17=FALSE, SUM(--($M17=TRUE), --($N17=TRUE), --($O17=TRUE))&gt;1,$S17="", NOT(OR(ISNUMBER(SEARCH("LS", $E17)), AND(ISNUMBER(SEARCH("66", $B17)), OR(LEFT($B17,3)="660", LEFT($B17,3)="661", LEFT($B17,3)="668", LEFT($B17,3)="669")))))</formula>
    </cfRule>
    <cfRule type="expression" dxfId="108" priority="63">
      <formula>AND($K17=FALSE,$J17=TRUE,$L17=TRUE,SUM(--($M17=TRUE),--($N17=TRUE),--($O17=TRUE))&gt;=1,$S17&lt;&gt;"",NOT(OR(ISNUMBER(SEARCH("LS",$E17)),AND(ISNUMBER(SEARCH("66",$B17)),OR(LEFT($B17,3)="660",LEFT($B17,3)="661",LEFT($B17,3)="668",LEFT($B17,3)="669")))))</formula>
    </cfRule>
    <cfRule type="expression" dxfId="107" priority="68">
      <formula>AND($K17=FALSE, $J17=TRUE, $L17=FALSE, SUM(--($M17=TRUE), --($N17=TRUE), --($O17=TRUE))&gt;1,$S17&lt;&gt;"", NOT(OR(ISNUMBER(SEARCH("LS", $E17)), AND(ISNUMBER(SEARCH("66", $B17)), OR(LEFT($B17,3)="660", LEFT($B17,3)="661", LEFT($B17,3)="668", LEFT($B17,3)="669")))))</formula>
    </cfRule>
    <cfRule type="expression" dxfId="106" priority="74">
      <formula>AND($K17=TRUE, $J17=TRUE, $L17=FALSE, SUM(--($M17=TRUE), --($N17=TRUE), --($O17=TRUE))=1,$S17="", NOT(OR(ISNUMBER(SEARCH("LS", $E17)), AND(ISNUMBER(SEARCH("66", $B17)), OR(LEFT($B17,3)="660", LEFT($B17,3)="661", LEFT($B17,3)="668", LEFT($B17,3)="669")))))</formula>
    </cfRule>
    <cfRule type="expression" dxfId="105" priority="76">
      <formula>AND($K17=TRUE, $J17=TRUE, $L17=TRUE, $M17=FALSE, $N17=FALSE, $O17=FALSE,$S17&lt;&gt;"", NOT(OR(ISNUMBER(SEARCH("LS", $E17)), AND(ISNUMBER(SEARCH("66", $B17)), OR(LEFT($B17,3)="660", LEFT($B17,3)="661", LEFT($B17,3)="684", LEFT($B17,3)="669")))))</formula>
    </cfRule>
    <cfRule type="expression" dxfId="104" priority="82">
      <formula>AND($K17=TRUE, $J17=FALSE, $L17=FALSE, SUM(--($M17=TRUE), --($N17=TRUE), --($O17=TRUE))=1,$S17="")</formula>
    </cfRule>
    <cfRule type="expression" dxfId="103" priority="85">
      <formula>AND($K17=TRUE, $J17=FALSE, $L17=TRUE, $M17=FALSE, $N17=FALSE, $O17=FALSE,$S17&lt;&gt;"")</formula>
    </cfRule>
    <cfRule type="expression" dxfId="102" priority="88">
      <formula>AND($K17=FALSE,$J17=TRUE, $L17=FALSE, SUM(--($M17=TRUE), --($N17=TRUE), --($O17=TRUE))=1, $S17&lt;&gt;"")</formula>
    </cfRule>
    <cfRule type="expression" dxfId="101" priority="92">
      <formula>AND($K17=FALSE,$J17=TRUE, $L17=TRUE, $M17=FALSE, $N17=FALSE, $O17=FALSE, $S17&lt;&gt;"")</formula>
    </cfRule>
  </conditionalFormatting>
  <conditionalFormatting sqref="S17:S200">
    <cfRule type="expression" dxfId="100" priority="3">
      <formula>AND($I17="No", $S17&lt;&gt;"")</formula>
    </cfRule>
  </conditionalFormatting>
  <conditionalFormatting sqref="S106">
    <cfRule type="expression" dxfId="99" priority="111" stopIfTrue="1">
      <formula>AND($K107=TRUE,$L107=TRUE,OR($M107=TRUE,$N107=TRUE,$O107=TRUE),NOT(OR(ISNUMBER(SEARCH("LS",$E107)),AND(ISNUMBER(SEARCH("66",$B107)),OR(LEFT($B107,3)="660",LEFT($B107,3)="661",LEFT($B107,3)="668",LEFT($B107,3)="669")))),$R107="",$S106="")</formula>
    </cfRule>
    <cfRule type="expression" dxfId="98" priority="113">
      <formula>AND(OR($P107=TRUE,$Q107=TRUE),S106&lt;&gt;"")</formula>
    </cfRule>
    <cfRule type="expression" dxfId="97" priority="137">
      <formula>AND($I107="No", $S106&lt;&gt;"")</formula>
    </cfRule>
    <cfRule type="expression" dxfId="96" priority="138">
      <formula>AND($K107=TRUE,$J107=FALSE,$L107=TRUE,SUM(--($M107=TRUE),--($N107=TRUE),--($O107=TRUE))&gt;=1,$S106="",OR(ISNUMBER(SEARCH("LS",$E107)),AND(ISNUMBER(SEARCH("66",$B107)),OR(LEFT($B107,3)="660",LEFT($B107,3)="661",LEFT($B107,3)="668",LEFT($B107,3)="669"))))</formula>
    </cfRule>
    <cfRule type="expression" dxfId="95" priority="139">
      <formula>AND($K107=TRUE,$J107=FALSE,$L107=FALSE,SUM(--($M107=TRUE),--($N107=TRUE),--($O107=TRUE))&gt;1,$S106="",OR(ISNUMBER(SEARCH("LS",$E107)),AND(ISNUMBER(SEARCH("66",$B107)),OR(LEFT($B107,3)="660",LEFT($B107,3)="661",LEFT($B107,3)="668",LEFT($B107,3)="669"))))</formula>
    </cfRule>
    <cfRule type="expression" dxfId="94" priority="140">
      <formula>AND($K107=FALSE,$J107=TRUE,$L107=TRUE,SUM(--($M107=TRUE),--($N107=TRUE),--($O107=TRUE))&gt;=1,$S106&lt;&gt;"", OR(ISNUMBER(SEARCH("LS", $E107)), AND(ISNUMBER(SEARCH("66", $B107)), OR(LEFT($B107,3)="660", LEFT($B107,3)="661", LEFT($B107,3)="668", LEFT($B107,3)="669"))))</formula>
    </cfRule>
    <cfRule type="expression" dxfId="93" priority="141">
      <formula>AND($K107=FALSE, $J107=TRUE, $L107=FALSE, SUM(--($M107=TRUE), --($N107=TRUE), --($O107=TRUE))&gt;1,$S106&lt;&gt;"", OR(ISNUMBER(SEARCH("LS", $E107)), AND(ISNUMBER(SEARCH("66", $B107)), OR(LEFT($B107,3)="660", LEFT($B107,3)="661", LEFT($B107,3)="668", LEFT($B107,3)="669"))))</formula>
    </cfRule>
    <cfRule type="expression" dxfId="92" priority="142">
      <formula>AND($K107=TRUE, $J107=TRUE, $L107=TRUE, $M107=FALSE, $N107=FALSE, $O107=FALSE, $S106&lt;&gt;"", OR(ISNUMBER(SEARCH("LS", $E107)), AND(ISNUMBER(SEARCH("66", $B107)), OR(LEFT($B107,3)="660", LEFT($B107,3)="661", LEFT($B107,3)="684", LEFT($B107,3)="669"))))</formula>
    </cfRule>
    <cfRule type="expression" dxfId="91" priority="143">
      <formula>AND($K107=TRUE, $J107=TRUE, $L107=TRUE, SUM(--($M107=TRUE), --($N107=TRUE), --($O107=TRUE))&gt;=1, $S106="", OR(ISNUMBER(SEARCH("LS", $E107)), AND(ISNUMBER(SEARCH("66", $B107)), OR(LEFT($B107,3)="660", LEFT($B107,3)="661", LEFT($B107,3)="668", LEFT($B107,3)="669"))))</formula>
    </cfRule>
    <cfRule type="expression" dxfId="90" priority="144">
      <formula>AND($K107=TRUE, $J107=TRUE, $L107=FALSE, SUM(--($M107=TRUE), --($N107=TRUE), --($O107=TRUE))&gt;1, $S106="", OR(ISNUMBER(SEARCH("LS", $E107)), AND(ISNUMBER(SEARCH("66", $B107)), OR(LEFT($B107,3)="660", LEFT($B107,3)="661", LEFT($B107,3)="668", LEFT($B107,3)="669"))))</formula>
    </cfRule>
    <cfRule type="expression" dxfId="89" priority="145" stopIfTrue="1">
      <formula>AND($K107=TRUE,$J107=TRUE,$L107=FALSE,SUM(--($M107=TRUE),--($N107=TRUE),--($O107=TRUE))=1,$S106="",OR(ISNUMBER(SEARCH("LS",$E107)),AND(ISNUMBER(SEARCH("66",$B107)),OR(LEFT($B107,3)="660",LEFT($B107,3)="661",LEFT($B107,3)="668",LEFT($B107,3)="669"))))</formula>
    </cfRule>
    <cfRule type="expression" dxfId="88" priority="146" stopIfTrue="1">
      <formula>AND($K107=TRUE, $J107=TRUE, $L107=TRUE, SUM(--($M107=TRUE), --($N107=TRUE), --($O107=TRUE))&gt;=1,$S106="", NOT(OR(ISNUMBER(SEARCH("LS", $E107)), AND(ISNUMBER(SEARCH("66", $B107)), OR(LEFT($B107,3)="660", LEFT($B107,3)="661", LEFT($B107,3)="668", LEFT($B107,3)="669")))))</formula>
    </cfRule>
    <cfRule type="expression" dxfId="87" priority="147" stopIfTrue="1">
      <formula>AND($K107=TRUE, $J107=FALSE, $L107=TRUE, SUM(--($M107=TRUE), --($N107=TRUE), --($O107=TRUE))&gt;=1,$S106="", NOT(OR(ISNUMBER(SEARCH("LS", $E107)), AND(ISNUMBER(SEARCH("66", $B107)), OR(LEFT($B107,3)="660", LEFT($B107,3)="661", LEFT($B107,3)="668", LEFT($B107,3)="669")))))</formula>
    </cfRule>
    <cfRule type="expression" dxfId="86" priority="148">
      <formula>AND($K107=TRUE, $J107=TRUE, $L107=FALSE, SUM(--($M107=TRUE), --($N107=TRUE), --($O107=TRUE))&gt;1,$S106="", NOT(OR(ISNUMBER(SEARCH("LS", $E107)), AND(ISNUMBER(SEARCH("66", $B107)), OR(LEFT($B107,3)="660", LEFT($B107,3)="661", LEFT($B107,3)="668", LEFT($B107,3)="669")))))</formula>
    </cfRule>
    <cfRule type="expression" dxfId="85" priority="149">
      <formula>AND($K107=TRUE, $J107=FALSE, $L107=FALSE, SUM(--($M107=TRUE), --($N107=TRUE), --($O107=TRUE))&gt;1,$S106="", NOT(OR(ISNUMBER(SEARCH("LS", $E107)), AND(ISNUMBER(SEARCH("66", $B107)), OR(LEFT($B107,3)="660", LEFT($B107,3)="661", LEFT($B107,3)="668", LEFT($B107,3)="669")))))</formula>
    </cfRule>
    <cfRule type="expression" dxfId="84" priority="150">
      <formula>AND($K107=FALSE,$J107=TRUE,$L107=TRUE,SUM(--($M107=TRUE),--($N107=TRUE),--($O107=TRUE))&gt;=1,$S106&lt;&gt;"",NOT(OR(ISNUMBER(SEARCH("LS",$E107)),AND(ISNUMBER(SEARCH("66",$B107)),OR(LEFT($B107,3)="660",LEFT($B107,3)="661",LEFT($B107,3)="668",LEFT($B107,3)="669")))))</formula>
    </cfRule>
    <cfRule type="expression" dxfId="83" priority="151">
      <formula>AND($K107=FALSE, $J107=TRUE, $L107=FALSE, SUM(--($M107=TRUE), --($N107=TRUE), --($O107=TRUE))&gt;1,$S106&lt;&gt;"", NOT(OR(ISNUMBER(SEARCH("LS", $E107)), AND(ISNUMBER(SEARCH("66", $B107)), OR(LEFT($B107,3)="660", LEFT($B107,3)="661", LEFT($B107,3)="668", LEFT($B107,3)="669")))))</formula>
    </cfRule>
    <cfRule type="expression" dxfId="82" priority="152">
      <formula>AND($K107=TRUE, $J107=TRUE, $L107=FALSE, SUM(--($M107=TRUE), --($N107=TRUE), --($O107=TRUE))=1,$S106="", NOT(OR(ISNUMBER(SEARCH("LS", $E107)), AND(ISNUMBER(SEARCH("66", $B107)), OR(LEFT($B107,3)="660", LEFT($B107,3)="661", LEFT($B107,3)="668", LEFT($B107,3)="669")))))</formula>
    </cfRule>
    <cfRule type="expression" dxfId="81" priority="153">
      <formula>AND($K107=TRUE, $J107=TRUE, $L107=TRUE, $M107=FALSE, $N107=FALSE, $O107=FALSE,$S106&lt;&gt;"", NOT(OR(ISNUMBER(SEARCH("LS", $E107)), AND(ISNUMBER(SEARCH("66", $B107)), OR(LEFT($B107,3)="660", LEFT($B107,3)="661", LEFT($B107,3)="684", LEFT($B107,3)="669")))))</formula>
    </cfRule>
    <cfRule type="expression" dxfId="80" priority="154">
      <formula>AND($K107=TRUE, $J107=FALSE, $L107=FALSE, SUM(--($M107=TRUE), --($N107=TRUE), --($O107=TRUE))=1,$S106="")</formula>
    </cfRule>
    <cfRule type="expression" dxfId="79" priority="155">
      <formula>AND($K107=TRUE, $J107=FALSE, $L107=TRUE, $M107=FALSE, $N107=FALSE, $O107=FALSE,$S106&lt;&gt;"")</formula>
    </cfRule>
    <cfRule type="expression" dxfId="78" priority="156">
      <formula>AND($K107=FALSE,$J107=TRUE, $L107=FALSE, SUM(--($M107=TRUE), --($N107=TRUE), --($O107=TRUE))=1, $S106&lt;&gt;"")</formula>
    </cfRule>
    <cfRule type="expression" dxfId="77" priority="157">
      <formula>AND($K107=FALSE,$J107=TRUE, $L107=TRUE, $M107=FALSE, $N107=FALSE, $O107=FALSE, $S106&lt;&gt;"")</formula>
    </cfRule>
  </conditionalFormatting>
  <conditionalFormatting sqref="T7">
    <cfRule type="cellIs" dxfId="76" priority="109" operator="lessThan">
      <formula>0</formula>
    </cfRule>
  </conditionalFormatting>
  <conditionalFormatting sqref="T17:T200">
    <cfRule type="expression" dxfId="75" priority="2">
      <formula>AND($I17="No", $T17&lt;&gt;"")</formula>
    </cfRule>
    <cfRule type="expression" dxfId="74" priority="16">
      <formula>AND($K17=TRUE,$J17=FALSE,$L17=TRUE,SUM(--($M17=TRUE),--($N17=TRUE),--($O17=TRUE))&gt;=1,$T17&lt;&gt;"",OR(ISNUMBER(SEARCH("LS",$E17)),AND(ISNUMBER(SEARCH("66",$B17)),OR(LEFT($B17,3)="660",LEFT($B17,3)="661",LEFT($B17,3)="668",LEFT($B17,3)="669"))))</formula>
    </cfRule>
    <cfRule type="expression" dxfId="73" priority="21">
      <formula>AND($K17=TRUE,$J17=FALSE,$L17=FALSE,SUM(--($M17=TRUE),--($N17=TRUE),--($O17=TRUE))&gt;1,$T17&lt;&gt;"",OR(ISNUMBER(SEARCH("LS",$E17)),AND(ISNUMBER(SEARCH("66",$B17)),OR(LEFT($B17,3)="660",LEFT($B17,3)="661",LEFT($B17,3)="668",LEFT($B17,3)="669"))))</formula>
    </cfRule>
    <cfRule type="expression" dxfId="72" priority="27">
      <formula>AND($K17=FALSE,$J17=TRUE,$L17=TRUE,SUM(--($M17=TRUE),--($N17=TRUE),--($O17=TRUE))&gt;=1,$T17="", OR(ISNUMBER(SEARCH("LS", $E17)), AND(ISNUMBER(SEARCH("66", $B17)), OR(LEFT($B17,3)="660", LEFT($B17,3)="661", LEFT($B17,3)="668", LEFT($B17,3)="669"))))</formula>
    </cfRule>
    <cfRule type="expression" dxfId="71" priority="28">
      <formula>AND($K17=FALSE, $J17=TRUE, $L17=FALSE, SUM(--($M17=TRUE), --($N17=TRUE), --($O17=TRUE))&gt;1,$T17&lt;&gt;"", OR(ISNUMBER(SEARCH("LS", $E17)), AND(ISNUMBER(SEARCH("66", $B17)), OR(LEFT($B17,3)="660", LEFT($B17,3)="661", LEFT($B17,3)="668", LEFT($B17,3)="669"))))</formula>
    </cfRule>
    <cfRule type="expression" dxfId="70" priority="35">
      <formula>AND($K17=TRUE, $J17=TRUE, $L17=TRUE, $M17=FALSE, $N17=FALSE, $O17=FALSE, $T17="", OR(ISNUMBER(SEARCH("LS", $E17)), AND(ISNUMBER(SEARCH("66", $B17)), OR(LEFT($B17,3)="660", LEFT($B17,3)="661", LEFT($B17,3)="668", LEFT($B17,3)="669"))))</formula>
    </cfRule>
    <cfRule type="expression" dxfId="69" priority="38">
      <formula>AND($K17=TRUE, $J17=TRUE, $L17=TRUE, SUM(--($M17=TRUE), --($N17=TRUE), --($O17=TRUE))&gt;=1, $T17="", OR(ISNUMBER(SEARCH("LS", $E17)), AND(ISNUMBER(SEARCH("66", $B17)), OR(LEFT($B17,3)="660", LEFT($B17,3)="661", LEFT($B17,3)="668", LEFT($B17,3)="669"))))</formula>
    </cfRule>
    <cfRule type="expression" dxfId="68" priority="41">
      <formula>AND($K17=TRUE, $J17=TRUE, $L17=FALSE, SUM(--($M17=TRUE), --($N17=TRUE), --($O17=TRUE))&gt;1, $T17&lt;&gt;"", OR(ISNUMBER(SEARCH("LS", $E17)), AND(ISNUMBER(SEARCH("66", $B17)), OR(LEFT($B17,3)="660", LEFT($B17,3)="661", LEFT($B17,3)="668", LEFT($B17,3)="669"))))</formula>
    </cfRule>
    <cfRule type="expression" dxfId="67" priority="45">
      <formula>AND($K17=TRUE, $J17=TRUE, $L17=FALSE, SUM(--($M17=TRUE), --($N17=TRUE), --($O17=TRUE))=1, $T17&lt;&gt;"", OR(ISNUMBER(SEARCH("LS", $E17)), AND(ISNUMBER(SEARCH("66", $B17)), OR(LEFT($B17,3)="660", LEFT($B17,3)="661", LEFT($B17,3)="668", LEFT($B17,3)="669"))))</formula>
    </cfRule>
    <cfRule type="expression" dxfId="66" priority="51" stopIfTrue="1">
      <formula>AND($K17=TRUE, $J17=TRUE, $L17=TRUE, SUM(--($M17=TRUE), --($N17=TRUE), --($O17=TRUE))&gt;=1,$T17="", NOT(OR(ISNUMBER(SEARCH("LS", $E17)), AND(ISNUMBER(SEARCH("66", $B17)), OR(LEFT($B17,3)="660", LEFT($B17,3)="661", LEFT($B17,3)="668", LEFT($B17,3)="669")))))</formula>
    </cfRule>
    <cfRule type="expression" dxfId="65" priority="54">
      <formula>AND($K17=TRUE, $J17=FALSE, $L17=TRUE, SUM(--($M17=TRUE), --($N17=TRUE), --($O17=TRUE))&gt;=1,$T17&lt;&gt;"", NOT(OR(ISNUMBER(SEARCH("LS", $E17)), AND(ISNUMBER(SEARCH("66", $B17)), OR(LEFT($B17,3)="660", LEFT($B17,3)="661", LEFT($B17,3)="668", LEFT($B17,3)="669")))))</formula>
    </cfRule>
    <cfRule type="expression" dxfId="64" priority="55">
      <formula>AND($K17=TRUE, $J17=TRUE, $L17=FALSE, SUM(--($M17=TRUE), --($N17=TRUE), --($O17=TRUE))&gt;1,$T17&lt;&gt;"", NOT(OR(ISNUMBER(SEARCH("LS", $E17)), AND(ISNUMBER(SEARCH("66", $B17)), OR(LEFT($B17,3)="660", LEFT($B17,3)="661", LEFT($B17,3)="668", LEFT($B17,3)="669")))))</formula>
    </cfRule>
    <cfRule type="expression" dxfId="63" priority="60">
      <formula>AND($K17=TRUE, $J17=FALSE, $L17=FALSE, SUM(--($M17=TRUE), --($N17=TRUE), --($O17=TRUE))&gt;1,$T17&lt;&gt;"", NOT(OR(ISNUMBER(SEARCH("LS", $E17)), AND(ISNUMBER(SEARCH("66", $B17)), OR(LEFT($B17,3)="660", LEFT($B17,3)="661", LEFT($B17,3)="668", LEFT($B17,3)="669")))))</formula>
    </cfRule>
    <cfRule type="expression" dxfId="62" priority="66">
      <formula>AND($K17=FALSE,$J17=TRUE,$L17=TRUE,SUM(--($M17=TRUE),--($N17=TRUE),--($O17=TRUE))&gt;=1,$T17="",NOT(OR(ISNUMBER(SEARCH("LS",$E17)),AND(ISNUMBER(SEARCH("66",$B17)),OR(LEFT($B17,3)="660",LEFT($B17,3)="661",LEFT($B17,3)="668",LEFT($B17,3)="669")))))</formula>
    </cfRule>
    <cfRule type="expression" dxfId="61" priority="67">
      <formula>AND($K17=FALSE, $J17=TRUE, $L17=FALSE, SUM(--($M17=TRUE), --($N17=TRUE), --($O17=TRUE))&gt;1,$T17&lt;&gt;"", NOT(OR(ISNUMBER(SEARCH("LS", $E17)), AND(ISNUMBER(SEARCH("66", $B17)), OR(LEFT($B17,3)="660", LEFT($B17,3)="661", LEFT($B17,3)="668", LEFT($B17,3)="669")))))</formula>
    </cfRule>
    <cfRule type="expression" dxfId="60" priority="71">
      <formula>AND($K17=TRUE, $J17=TRUE, $L17=FALSE, SUM(--($M17=TRUE), --($N17=TRUE), --($O17=TRUE))=1,$T17&lt;&gt;"", NOT(OR(ISNUMBER(SEARCH("LS", $E17)), AND(ISNUMBER(SEARCH("66", $B17)), OR(LEFT($B17,3)="660", LEFT($B17,3)="661", LEFT($B17,3)="668", LEFT($B17,3)="669")))))</formula>
    </cfRule>
    <cfRule type="expression" dxfId="59" priority="77">
      <formula>AND($K17=TRUE, $J17=TRUE, $L17=TRUE, $M17=FALSE, $N17=FALSE, $O17=FALSE,$T17="", NOT(OR(ISNUMBER(SEARCH("LS", $E17)), AND(ISNUMBER(SEARCH("66", $B17)), OR(LEFT($B17,3)="660", LEFT($B17,3)="661", LEFT($B17,3)="668", LEFT($B17,3)="669")))))</formula>
    </cfRule>
    <cfRule type="expression" dxfId="58" priority="80">
      <formula>AND($K17=TRUE, $J17=FALSE, $L17=FALSE, SUM(--($M17=TRUE), --($N17=TRUE), --($O17=TRUE))=1,$T17&lt;&gt;"")</formula>
    </cfRule>
    <cfRule type="expression" dxfId="57" priority="84">
      <formula>AND($K17=TRUE, $J17=FALSE, $L17=TRUE, $M17=FALSE, $N17=FALSE, $O17=FALSE,$T17&lt;&gt;"")</formula>
    </cfRule>
    <cfRule type="expression" dxfId="56" priority="87">
      <formula>AND($K17=FALSE,$J17=TRUE, $L17=FALSE, SUM(--($M17=TRUE), --($N17=TRUE), --($O17=TRUE))=1,$T17&lt;&gt;"")</formula>
    </cfRule>
    <cfRule type="expression" dxfId="55" priority="94">
      <formula>AND($K17=FALSE, $J17=TRUE, $L17=TRUE, $M17=FALSE, $N17=FALSE, $O17=FALSE, $T17="")</formula>
    </cfRule>
  </conditionalFormatting>
  <conditionalFormatting sqref="U17:U105 U108:U200">
    <cfRule type="expression" dxfId="54" priority="26">
      <formula>AND($K17=FALSE,$J17=TRUE,$L17=TRUE,SUM(--($M17=TRUE),--($N17=TRUE),--($O17=TRUE))&gt;=1,$U17="", OR(ISNUMBER(SEARCH("LS", $E17)), AND(ISNUMBER(SEARCH("66", $B17)), OR(LEFT($B17,3)="660", LEFT($B17,3)="661", LEFT($B17,3)="668", LEFT($B17,3)="669"))))</formula>
    </cfRule>
    <cfRule type="expression" dxfId="53" priority="31">
      <formula>AND($K17=FALSE, $J17=TRUE, $L17=FALSE, SUM(--($M17=TRUE), --($N17=TRUE), --($O17=TRUE))&gt;1,$U17="", OR(ISNUMBER(SEARCH("LS", $E17)), AND(ISNUMBER(SEARCH("66", $B17)), OR(LEFT($B17,3)="660", LEFT($B17,3)="661", LEFT($B17,3)="668", LEFT($B17,3)="669"))))</formula>
    </cfRule>
    <cfRule type="expression" dxfId="52" priority="33">
      <formula>AND($K17=TRUE, $J17=TRUE, $L17=TRUE, $M17=FALSE, $N17=FALSE, $O17=FALSE, $U17&lt;&gt;"", OR(ISNUMBER(SEARCH("LS", $E17)), AND(ISNUMBER(SEARCH("66", $B17)), OR(LEFT($B17,3)="660", LEFT($B17,3)="661", LEFT($B17,3)="684", LEFT($B17,3)="669"))))</formula>
    </cfRule>
    <cfRule type="expression" dxfId="51" priority="37">
      <formula>AND($K17=TRUE, $J17=TRUE, $L17=TRUE, SUM(--($M17=TRUE), --($N17=TRUE), --($O17=TRUE))&gt;=1, $U17="", OR(ISNUMBER(SEARCH("LS", $E17)), AND(ISNUMBER(SEARCH("66", $B17)), OR(LEFT($B17,3)="660", LEFT($B17,3)="661", LEFT($B17,3)="668", LEFT($B17,3)="669"))))</formula>
    </cfRule>
    <cfRule type="expression" dxfId="50" priority="43">
      <formula>AND($K17=TRUE, $J17=TRUE, $L17=FALSE, SUM(--($M17=TRUE), --($N17=TRUE), --($O17=TRUE))&gt;1, $U17="", OR(ISNUMBER(SEARCH("LS", $E17)), AND(ISNUMBER(SEARCH("66", $B17)), OR(LEFT($B17,3)="660", LEFT($B17,3)="661", LEFT($B17,3)="668", LEFT($B17,3)="669"))))</formula>
    </cfRule>
    <cfRule type="expression" dxfId="49" priority="47">
      <formula>AND($K17=TRUE, $J17=TRUE, $L17=FALSE, SUM(--($M17=TRUE), --($N17=TRUE), --($O17=TRUE))=1, $U17="", OR(ISNUMBER(SEARCH("LS", $E17)), AND(ISNUMBER(SEARCH("66", $B17)), OR(LEFT($B17,3)="660", LEFT($B17,3)="661", LEFT($B17,3)="668", LEFT($B17,3)="669"))))</formula>
    </cfRule>
    <cfRule type="expression" dxfId="48" priority="50">
      <formula>AND($K17=TRUE, $J17=TRUE, $L17=TRUE, SUM(--($M17=TRUE), --($N17=TRUE), --($O17=TRUE))&gt;=1,$U17="", NOT(OR(ISNUMBER(SEARCH("LS", $E17)), AND(ISNUMBER(SEARCH("66", $B17)), OR(LEFT($B17,3)="660", LEFT($B17,3)="661", LEFT($B17,3)="668", LEFT($B17,3)="669")))))</formula>
    </cfRule>
    <cfRule type="expression" dxfId="47" priority="53">
      <formula>AND($K17=TRUE, $J17=FALSE, $L17=TRUE, SUM(--($M17=TRUE), --($N17=TRUE), --($O17=TRUE))&gt;=1,$U17&lt;&gt;"", NOT(OR(ISNUMBER(SEARCH("LS", $E17)), AND(ISNUMBER(SEARCH("66", $B17)), OR(LEFT($B17,3)="660", LEFT($B17,3)="661", LEFT($B17,3)="668", LEFT($B17,3)="669")))))</formula>
    </cfRule>
    <cfRule type="expression" dxfId="46" priority="57">
      <formula>AND($K17=TRUE, $J17=TRUE, $L17=FALSE, SUM(--($M17=TRUE), --($N17=TRUE), --($O17=TRUE))&gt;1,$U17="", NOT(OR(ISNUMBER(SEARCH("LS", $E17)), AND(ISNUMBER(SEARCH("66", $B17)), OR(LEFT($B17,3)="660", LEFT($B17,3)="661", LEFT($B17,3)="668", LEFT($B17,3)="669")))))</formula>
    </cfRule>
    <cfRule type="expression" dxfId="45" priority="59">
      <formula>AND($K17=TRUE, $J17=FALSE, $L17=FALSE, SUM(--($M17=TRUE), --($N17=TRUE), --($O17=TRUE))&gt;1,$U17&lt;&gt;"", NOT(OR(ISNUMBER(SEARCH("LS", $E17)), AND(ISNUMBER(SEARCH("66", $B17)), OR(LEFT($B17,3)="660", LEFT($B17,3)="661", LEFT($B17,3)="668", LEFT($B17,3)="669")))))</formula>
    </cfRule>
    <cfRule type="expression" dxfId="44" priority="65">
      <formula>AND($K17=FALSE,$J17=TRUE,$L17=TRUE,SUM(--($M17=TRUE),--($N17=TRUE),--($O17=TRUE))&gt;=1,$U17="",NOT(OR(ISNUMBER(SEARCH("LS",$E17)),AND(ISNUMBER(SEARCH("66",$B17)),OR(LEFT($B17,3)="660",LEFT($B17,3)="661",LEFT($B17,3)="668",LEFT($B17,3)="669")))))</formula>
    </cfRule>
    <cfRule type="expression" dxfId="43" priority="70">
      <formula>AND($K17=FALSE, $J17=TRUE, $L17=FALSE, SUM(--($M17=TRUE), --($N17=TRUE), --($O17=TRUE))&gt;1,$U17="", NOT(OR(ISNUMBER(SEARCH("LS", $E17)), AND(ISNUMBER(SEARCH("66", $B17)), OR(LEFT($B17,3)="660", LEFT($B17,3)="661", LEFT($B17,3)="668", LEFT($B17,3)="669")))))</formula>
    </cfRule>
    <cfRule type="expression" dxfId="42" priority="73">
      <formula>AND($K17=TRUE, $J17=TRUE, $L17=FALSE, SUM(--($M17=TRUE), --($N17=TRUE), --($O17=TRUE))=1,$U17="", NOT(OR(ISNUMBER(SEARCH("LS", $E17)), AND(ISNUMBER(SEARCH("66", $B17)), OR(LEFT($B17,3)="660", LEFT($B17,3)="661", LEFT($B17,3)="668", LEFT($B17,3)="669")))))</formula>
    </cfRule>
    <cfRule type="expression" dxfId="41" priority="75">
      <formula>AND($K17=TRUE, $J17=TRUE, $L17=TRUE, $M17=FALSE, $N17=FALSE, $O17=FALSE,$U17&lt;&gt;"", NOT(OR(ISNUMBER(SEARCH("LS", $E17)), AND(ISNUMBER(SEARCH("66", $B17)), OR(LEFT($B17,3)="660", LEFT($B17,3)="661", LEFT($B17,3)="668", LEFT($B17,3)="669")))))</formula>
    </cfRule>
    <cfRule type="expression" dxfId="40" priority="79">
      <formula>AND($K17=TRUE, $J17=FALSE, $L17=FALSE, SUM(--($M17=TRUE), --($N17=TRUE), --($O17=TRUE))=1,$U17&lt;&gt;"")</formula>
    </cfRule>
    <cfRule type="expression" dxfId="39" priority="83">
      <formula>AND($K17=TRUE, $J17=FALSE, $L17=TRUE, $M17=FALSE, $N17=FALSE, $O17=FALSE, $U17&lt;&gt;"")</formula>
    </cfRule>
    <cfRule type="expression" dxfId="38" priority="90">
      <formula>AND($K17=FALSE,$J17=TRUE, $L17=FALSE, SUM(--($M17=TRUE), --($N17=TRUE), --($O17=TRUE))=1,$U17="")</formula>
    </cfRule>
    <cfRule type="expression" dxfId="37" priority="91">
      <formula>AND($K17=FALSE,$J17=TRUE, $L17=TRUE, $M17=FALSE, $N17=FALSE, $O17=FALSE, $U17&lt;&gt;"")</formula>
    </cfRule>
  </conditionalFormatting>
  <conditionalFormatting sqref="U17:U200">
    <cfRule type="expression" dxfId="36" priority="1">
      <formula>AND($I17="No", $U17&lt;&gt;"")</formula>
    </cfRule>
    <cfRule type="expression" dxfId="35" priority="15">
      <formula>AND($K17=TRUE,$J17=FALSE,$L17=TRUE,SUM(--($M17=TRUE),--($N17=TRUE),--($O17=TRUE))&gt;=1,$U17&lt;&gt;"",OR(ISNUMBER(SEARCH("LS",$E17)),AND(ISNUMBER(SEARCH("66",$B17)),OR(LEFT($B17,3)="660",LEFT($B17,3)="661",LEFT($B17,3)="668",LEFT($B17,3)="669"))))</formula>
    </cfRule>
    <cfRule type="expression" dxfId="34" priority="20">
      <formula>AND($K17=TRUE,$J17=FALSE,$L17=FALSE,SUM(--($M17=TRUE),--($N17=TRUE),--($O17=TRUE))&gt;1,$U17&lt;&gt;"",OR(ISNUMBER(SEARCH("LS",$E17)),AND(ISNUMBER(SEARCH("66",$B17)),OR(LEFT($B17,3)="660",LEFT($B17,3)="661",LEFT($B17,3)="668",LEFT($B17,3)="669"))))</formula>
    </cfRule>
  </conditionalFormatting>
  <conditionalFormatting sqref="U106">
    <cfRule type="expression" dxfId="33" priority="226">
      <formula>AND($K106=TRUE, $J106=TRUE, $L106=TRUE, $M106=FALSE, $N106=FALSE, $O106=FALSE, #REF!&lt;&gt;"", OR(ISNUMBER(SEARCH("LS", $E106)), AND(ISNUMBER(SEARCH("66", $B106)), OR(LEFT($B106,3)="660", LEFT($B106,3)="661", LEFT($B106,3)="684", LEFT($B106,3)="669"))))</formula>
    </cfRule>
    <cfRule type="expression" dxfId="32" priority="227">
      <formula>AND($K106=TRUE, $J106=TRUE, $L106=TRUE, SUM(--($M106=TRUE), --($N106=TRUE), --($O106=TRUE))&gt;=1, $U106="", OR(ISNUMBER(SEARCH("LS", $E106)), AND(ISNUMBER(SEARCH("66", $B106)), OR(LEFT($B106,3)="660", LEFT($B106,3)="661", LEFT($B106,3)="668", LEFT($B106,3)="669"))))</formula>
    </cfRule>
    <cfRule type="expression" dxfId="31" priority="228">
      <formula>AND($K106=TRUE, $J106=TRUE, $L106=FALSE, SUM(--($M106=TRUE), --($N106=TRUE), --($O106=TRUE))&gt;1, $U106="", OR(ISNUMBER(SEARCH("LS", $E106)), AND(ISNUMBER(SEARCH("66", $B106)), OR(LEFT($B106,3)="660", LEFT($B106,3)="661", LEFT($B106,3)="668", LEFT($B106,3)="669"))))</formula>
    </cfRule>
    <cfRule type="expression" dxfId="30" priority="229">
      <formula>AND($K106=TRUE, $J106=TRUE, $L106=FALSE, SUM(--($M106=TRUE), --($N106=TRUE), --($O106=TRUE))=1, $U106="", OR(ISNUMBER(SEARCH("LS", $E106)), AND(ISNUMBER(SEARCH("66", $B106)), OR(LEFT($B106,3)="660", LEFT($B106,3)="661", LEFT($B106,3)="668", LEFT($B106,3)="669"))))</formula>
    </cfRule>
    <cfRule type="expression" dxfId="29" priority="230">
      <formula>AND($K106=TRUE, $J106=TRUE, $L106=TRUE, SUM(--($M106=TRUE), --($N106=TRUE), --($O106=TRUE))&gt;=1,$U106="", NOT(OR(ISNUMBER(SEARCH("LS", $E106)), AND(ISNUMBER(SEARCH("66", $B106)), OR(LEFT($B106,3)="660", LEFT($B106,3)="661", LEFT($B106,3)="668", LEFT($B106,3)="669")))))</formula>
    </cfRule>
    <cfRule type="expression" dxfId="28" priority="231">
      <formula>AND($K106=TRUE, $J106=FALSE, $L106=TRUE, SUM(--($M106=TRUE), --($N106=TRUE), --($O106=TRUE))&gt;=1,$U106&lt;&gt;"", NOT(OR(ISNUMBER(SEARCH("LS", $E106)), AND(ISNUMBER(SEARCH("66", $B106)), OR(LEFT($B106,3)="660", LEFT($B106,3)="661", LEFT($B106,3)="668", LEFT($B106,3)="669")))))</formula>
    </cfRule>
    <cfRule type="expression" dxfId="27" priority="232">
      <formula>AND($K106=TRUE, $J106=TRUE, $L106=FALSE, SUM(--($M106=TRUE), --($N106=TRUE), --($O106=TRUE))&gt;1,$U106="", NOT(OR(ISNUMBER(SEARCH("LS", $E106)), AND(ISNUMBER(SEARCH("66", $B106)), OR(LEFT($B106,3)="660", LEFT($B106,3)="661", LEFT($B106,3)="668", LEFT($B106,3)="669")))))</formula>
    </cfRule>
    <cfRule type="expression" dxfId="26" priority="233">
      <formula>AND($K106=TRUE, $J106=FALSE, $L106=FALSE, SUM(--($M106=TRUE), --($N106=TRUE), --($O106=TRUE))&gt;1,$U106&lt;&gt;"", NOT(OR(ISNUMBER(SEARCH("LS", $E106)), AND(ISNUMBER(SEARCH("66", $B106)), OR(LEFT($B106,3)="660", LEFT($B106,3)="661", LEFT($B106,3)="668", LEFT($B106,3)="669")))))</formula>
    </cfRule>
    <cfRule type="expression" dxfId="25" priority="234">
      <formula>AND($K106=FALSE,$J106=TRUE,$L106=TRUE,SUM(--($M106=TRUE),--($N106=TRUE),--($O106=TRUE))&gt;=1,$U106="",NOT(OR(ISNUMBER(SEARCH("LS",$E106)),AND(ISNUMBER(SEARCH("66",$B106)),OR(LEFT($B106,3)="660",LEFT($B106,3)="661",LEFT($B106,3)="668",LEFT($B106,3)="669")))))</formula>
    </cfRule>
    <cfRule type="expression" dxfId="24" priority="235">
      <formula>AND($K106=FALSE, $J106=TRUE, $L106=FALSE, SUM(--($M106=TRUE), --($N106=TRUE), --($O106=TRUE))&gt;1,$U106="", NOT(OR(ISNUMBER(SEARCH("LS", $E106)), AND(ISNUMBER(SEARCH("66", $B106)), OR(LEFT($B106,3)="660", LEFT($B106,3)="661", LEFT($B106,3)="668", LEFT($B106,3)="669")))))</formula>
    </cfRule>
    <cfRule type="expression" dxfId="23" priority="236">
      <formula>AND($K106=TRUE, $J106=TRUE, $L106=FALSE, SUM(--($M106=TRUE), --($N106=TRUE), --($O106=TRUE))=1,$U106="", NOT(OR(ISNUMBER(SEARCH("LS", $E106)), AND(ISNUMBER(SEARCH("66", $B106)), OR(LEFT($B106,3)="660", LEFT($B106,3)="661", LEFT($B106,3)="668", LEFT($B106,3)="669")))))</formula>
    </cfRule>
    <cfRule type="expression" dxfId="22" priority="237">
      <formula>AND($K106=TRUE, $J106=TRUE, $L106=TRUE, $M106=FALSE, $N106=FALSE, $O106=FALSE,$U106&lt;&gt;"", NOT(OR(ISNUMBER(SEARCH("LS", $E106)), AND(ISNUMBER(SEARCH("66", $B106)), OR(LEFT($B106,3)="660", LEFT($B106,3)="661", LEFT($B106,3)="668", LEFT($B106,3)="669")))))</formula>
    </cfRule>
    <cfRule type="expression" dxfId="21" priority="238">
      <formula>AND($K106=TRUE, $J106=FALSE, $L106=FALSE, SUM(--($M106=TRUE), --($N106=TRUE), --($O106=TRUE))=1,$U106&lt;&gt;"")</formula>
    </cfRule>
    <cfRule type="expression" dxfId="20" priority="239">
      <formula>AND($K106=TRUE, $J106=FALSE, $L106=TRUE, $M106=FALSE, $N106=FALSE, $O106=FALSE, $U106&lt;&gt;"")</formula>
    </cfRule>
    <cfRule type="expression" dxfId="19" priority="240">
      <formula>AND($K106=FALSE,$J106=TRUE, $L106=FALSE, SUM(--($M106=TRUE), --($N106=TRUE), --($O106=TRUE))=1,$U106="")</formula>
    </cfRule>
    <cfRule type="expression" dxfId="18" priority="241">
      <formula>AND($K106=FALSE,$J106=TRUE, $L106=TRUE, $M106=FALSE, $N106=FALSE, $O106=FALSE, $U106&lt;&gt;"")</formula>
    </cfRule>
  </conditionalFormatting>
  <conditionalFormatting sqref="U106:U107">
    <cfRule type="expression" dxfId="17" priority="203">
      <formula>AND($K106=FALSE,$J106=TRUE,$L106=TRUE,SUM(--($M106=TRUE),--($N106=TRUE),--($O106=TRUE))&gt;=1,$U106="", OR(ISNUMBER(SEARCH("LS", $E106)), AND(ISNUMBER(SEARCH("66", $B106)), OR(LEFT($B106,3)="660", LEFT($B106,3)="661", LEFT($B106,3)="668", LEFT($B106,3)="669"))))</formula>
    </cfRule>
    <cfRule type="expression" dxfId="16" priority="204">
      <formula>AND($K106=FALSE, $J106=TRUE, $L106=FALSE, SUM(--($M106=TRUE), --($N106=TRUE), --($O106=TRUE))&gt;1,$U106="", OR(ISNUMBER(SEARCH("LS", $E106)), AND(ISNUMBER(SEARCH("66", $B106)), OR(LEFT($B106,3)="660", LEFT($B106,3)="661", LEFT($B106,3)="668", LEFT($B106,3)="669"))))</formula>
    </cfRule>
  </conditionalFormatting>
  <conditionalFormatting sqref="U107">
    <cfRule type="expression" dxfId="15" priority="205">
      <formula>AND($K107=TRUE, $J107=TRUE, $L107=TRUE, $M107=FALSE, $N107=FALSE, $O107=FALSE, $S106&lt;&gt;"", OR(ISNUMBER(SEARCH("LS", $E107)), AND(ISNUMBER(SEARCH("66", $B107)), OR(LEFT($B107,3)="660", LEFT($B107,3)="661", LEFT($B107,3)="684", LEFT($B107,3)="669"))))</formula>
    </cfRule>
    <cfRule type="expression" dxfId="14" priority="206">
      <formula>AND($K107=TRUE, $J107=TRUE, $L107=TRUE, SUM(--($M107=TRUE), --($N107=TRUE), --($O107=TRUE))&gt;=1, $U107="", OR(ISNUMBER(SEARCH("LS", $E107)), AND(ISNUMBER(SEARCH("66", $B107)), OR(LEFT($B107,3)="660", LEFT($B107,3)="661", LEFT($B107,3)="668", LEFT($B107,3)="669"))))</formula>
    </cfRule>
    <cfRule type="expression" dxfId="13" priority="207">
      <formula>AND($K107=TRUE, $J107=TRUE, $L107=FALSE, SUM(--($M107=TRUE), --($N107=TRUE), --($O107=TRUE))&gt;1, $U107="", OR(ISNUMBER(SEARCH("LS", $E107)), AND(ISNUMBER(SEARCH("66", $B107)), OR(LEFT($B107,3)="660", LEFT($B107,3)="661", LEFT($B107,3)="668", LEFT($B107,3)="669"))))</formula>
    </cfRule>
    <cfRule type="expression" dxfId="12" priority="208">
      <formula>AND($K107=TRUE, $J107=TRUE, $L107=FALSE, SUM(--($M107=TRUE), --($N107=TRUE), --($O107=TRUE))=1, $U107="", OR(ISNUMBER(SEARCH("LS", $E107)), AND(ISNUMBER(SEARCH("66", $B107)), OR(LEFT($B107,3)="660", LEFT($B107,3)="661", LEFT($B107,3)="668", LEFT($B107,3)="669"))))</formula>
    </cfRule>
    <cfRule type="expression" dxfId="11" priority="209">
      <formula>AND($K107=TRUE, $J107=TRUE, $L107=TRUE, SUM(--($M107=TRUE), --($N107=TRUE), --($O107=TRUE))&gt;=1,$U107="", NOT(OR(ISNUMBER(SEARCH("LS", $E107)), AND(ISNUMBER(SEARCH("66", $B107)), OR(LEFT($B107,3)="660", LEFT($B107,3)="661", LEFT($B107,3)="668", LEFT($B107,3)="669")))))</formula>
    </cfRule>
    <cfRule type="expression" dxfId="10" priority="210">
      <formula>AND($K107=TRUE, $J107=FALSE, $L107=TRUE, SUM(--($M107=TRUE), --($N107=TRUE), --($O107=TRUE))&gt;=1,$U107&lt;&gt;"", NOT(OR(ISNUMBER(SEARCH("LS", $E107)), AND(ISNUMBER(SEARCH("66", $B107)), OR(LEFT($B107,3)="660", LEFT($B107,3)="661", LEFT($B107,3)="668", LEFT($B107,3)="669")))))</formula>
    </cfRule>
    <cfRule type="expression" dxfId="9" priority="211">
      <formula>AND($K107=TRUE, $J107=TRUE, $L107=FALSE, SUM(--($M107=TRUE), --($N107=TRUE), --($O107=TRUE))&gt;1,$U107="", NOT(OR(ISNUMBER(SEARCH("LS", $E107)), AND(ISNUMBER(SEARCH("66", $B107)), OR(LEFT($B107,3)="660", LEFT($B107,3)="661", LEFT($B107,3)="668", LEFT($B107,3)="669")))))</formula>
    </cfRule>
    <cfRule type="expression" dxfId="8" priority="212">
      <formula>AND($K107=TRUE, $J107=FALSE, $L107=FALSE, SUM(--($M107=TRUE), --($N107=TRUE), --($O107=TRUE))&gt;1,$U107&lt;&gt;"", NOT(OR(ISNUMBER(SEARCH("LS", $E107)), AND(ISNUMBER(SEARCH("66", $B107)), OR(LEFT($B107,3)="660", LEFT($B107,3)="661", LEFT($B107,3)="668", LEFT($B107,3)="669")))))</formula>
    </cfRule>
    <cfRule type="expression" dxfId="7" priority="213">
      <formula>AND($K107=FALSE,$J107=TRUE,$L107=TRUE,SUM(--($M107=TRUE),--($N107=TRUE),--($O107=TRUE))&gt;=1,$U107="",NOT(OR(ISNUMBER(SEARCH("LS",$E107)),AND(ISNUMBER(SEARCH("66",$B107)),OR(LEFT($B107,3)="660",LEFT($B107,3)="661",LEFT($B107,3)="668",LEFT($B107,3)="669")))))</formula>
    </cfRule>
    <cfRule type="expression" dxfId="6" priority="214">
      <formula>AND($K107=FALSE, $J107=TRUE, $L107=FALSE, SUM(--($M107=TRUE), --($N107=TRUE), --($O107=TRUE))&gt;1,$U107="", NOT(OR(ISNUMBER(SEARCH("LS", $E107)), AND(ISNUMBER(SEARCH("66", $B107)), OR(LEFT($B107,3)="660", LEFT($B107,3)="661", LEFT($B107,3)="668", LEFT($B107,3)="669")))))</formula>
    </cfRule>
    <cfRule type="expression" dxfId="5" priority="215">
      <formula>AND($K107=TRUE, $J107=TRUE, $L107=FALSE, SUM(--($M107=TRUE), --($N107=TRUE), --($O107=TRUE))=1,$U107="", NOT(OR(ISNUMBER(SEARCH("LS", $E107)), AND(ISNUMBER(SEARCH("66", $B107)), OR(LEFT($B107,3)="660", LEFT($B107,3)="661", LEFT($B107,3)="668", LEFT($B107,3)="669")))))</formula>
    </cfRule>
    <cfRule type="expression" dxfId="4" priority="216">
      <formula>AND($K107=TRUE, $J107=TRUE, $L107=TRUE, $M107=FALSE, $N107=FALSE, $O107=FALSE,$U107&lt;&gt;"", NOT(OR(ISNUMBER(SEARCH("LS", $E107)), AND(ISNUMBER(SEARCH("66", $B107)), OR(LEFT($B107,3)="660", LEFT($B107,3)="661", LEFT($B107,3)="668", LEFT($B107,3)="669")))))</formula>
    </cfRule>
    <cfRule type="expression" dxfId="3" priority="217">
      <formula>AND($K107=TRUE, $J107=FALSE, $L107=FALSE, SUM(--($M107=TRUE), --($N107=TRUE), --($O107=TRUE))=1,$U107&lt;&gt;"")</formula>
    </cfRule>
    <cfRule type="expression" dxfId="2" priority="218">
      <formula>AND($K107=TRUE, $J107=FALSE, $L107=TRUE, $M107=FALSE, $N107=FALSE, $O107=FALSE, $U107&lt;&gt;"")</formula>
    </cfRule>
    <cfRule type="expression" dxfId="1" priority="219">
      <formula>AND($K107=FALSE,$J107=TRUE, $L107=FALSE, SUM(--($M107=TRUE), --($N107=TRUE), --($O107=TRUE))=1,$U107="")</formula>
    </cfRule>
    <cfRule type="expression" dxfId="0" priority="220">
      <formula>AND($K107=FALSE,$J107=TRUE, $L107=TRUE, $M107=FALSE, $N107=FALSE, $O107=FALSE, $U107&lt;&gt;"")</formula>
    </cfRule>
  </conditionalFormatting>
  <dataValidations count="1">
    <dataValidation type="list" allowBlank="1" showInputMessage="1" showErrorMessage="1" sqref="I17:I200" xr:uid="{AA7BF28E-5444-47E4-ABA5-62CB74B375D0}">
      <formula1>$AE$17:$AE$19</formula1>
    </dataValidation>
  </dataValidations>
  <pageMargins left="0.7" right="0.7" top="0.75" bottom="0.75" header="0.3" footer="0.3"/>
  <pageSetup paperSize="3" scale="41" fitToHeight="0" orientation="landscape"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CCD43-371F-46B1-A0B7-8F9D6696F3DC}">
  <sheetPr codeName="Sheet6"/>
  <dimension ref="B2:P39"/>
  <sheetViews>
    <sheetView workbookViewId="0"/>
  </sheetViews>
  <sheetFormatPr defaultRowHeight="15" x14ac:dyDescent="0.25"/>
  <cols>
    <col min="2" max="2" width="7.5703125" customWidth="1"/>
  </cols>
  <sheetData>
    <row r="2" spans="2:16" ht="18" x14ac:dyDescent="0.35">
      <c r="B2" s="26" t="s">
        <v>4999</v>
      </c>
      <c r="C2" s="26"/>
    </row>
    <row r="3" spans="2:16" ht="18" x14ac:dyDescent="0.35">
      <c r="B3" s="26"/>
      <c r="C3" s="26" t="s">
        <v>352</v>
      </c>
    </row>
    <row r="4" spans="2:16" ht="18" x14ac:dyDescent="0.35">
      <c r="B4" s="26"/>
      <c r="C4" s="26" t="s">
        <v>350</v>
      </c>
    </row>
    <row r="5" spans="2:16" ht="18" x14ac:dyDescent="0.35">
      <c r="B5" s="26"/>
      <c r="C5" s="26" t="s">
        <v>351</v>
      </c>
    </row>
    <row r="9" spans="2:16" x14ac:dyDescent="0.25">
      <c r="B9" s="14" t="s">
        <v>334</v>
      </c>
      <c r="P9" t="s">
        <v>363</v>
      </c>
    </row>
    <row r="10" spans="2:16" x14ac:dyDescent="0.25">
      <c r="B10" s="14"/>
    </row>
    <row r="25" spans="2:2" x14ac:dyDescent="0.25">
      <c r="B25" s="14" t="s">
        <v>333</v>
      </c>
    </row>
    <row r="37" spans="2:2" ht="16.5" x14ac:dyDescent="0.3">
      <c r="B37" s="17" t="s">
        <v>311</v>
      </c>
    </row>
    <row r="39" spans="2:2" x14ac:dyDescent="0.25">
      <c r="B39" t="s">
        <v>4996</v>
      </c>
    </row>
  </sheetData>
  <hyperlinks>
    <hyperlink ref="B25" r:id="rId1" xr:uid="{B4880749-9A0E-4AF1-90EB-A090A4191D93}"/>
    <hyperlink ref="B9" r:id="rId2" display="From Final Rule Making" xr:uid="{A24E594A-4B49-4678-969E-5D8B794E368E}"/>
    <hyperlink ref="B37" r:id="rId3" xr:uid="{B40719B9-9852-4C3E-89D3-5BF047D14D01}"/>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C27A2-FD5E-4EBB-9AFD-120339F11DD6}">
  <sheetPr codeName="Sheet7"/>
  <dimension ref="A1:C10"/>
  <sheetViews>
    <sheetView workbookViewId="0"/>
  </sheetViews>
  <sheetFormatPr defaultRowHeight="15" x14ac:dyDescent="0.25"/>
  <cols>
    <col min="2" max="2" width="21.85546875" bestFit="1" customWidth="1"/>
  </cols>
  <sheetData>
    <row r="1" spans="1:3" s="16" customFormat="1" ht="16.5" x14ac:dyDescent="0.3"/>
    <row r="2" spans="1:3" s="16" customFormat="1" ht="16.5" x14ac:dyDescent="0.3">
      <c r="A2" s="16" t="s">
        <v>344</v>
      </c>
    </row>
    <row r="3" spans="1:3" s="16" customFormat="1" ht="16.5" x14ac:dyDescent="0.3">
      <c r="A3" s="16" t="s">
        <v>345</v>
      </c>
      <c r="B3" s="16" t="s">
        <v>9</v>
      </c>
      <c r="C3" s="23" t="s">
        <v>336</v>
      </c>
    </row>
    <row r="4" spans="1:3" s="16" customFormat="1" ht="16.5" x14ac:dyDescent="0.3">
      <c r="B4" s="16" t="s">
        <v>10</v>
      </c>
      <c r="C4" s="23" t="s">
        <v>337</v>
      </c>
    </row>
    <row r="5" spans="1:3" s="16" customFormat="1" ht="16.5" x14ac:dyDescent="0.3">
      <c r="B5" s="16" t="s">
        <v>11</v>
      </c>
      <c r="C5" s="16" t="s">
        <v>338</v>
      </c>
    </row>
    <row r="6" spans="1:3" s="16" customFormat="1" ht="16.5" x14ac:dyDescent="0.3">
      <c r="B6" s="16" t="s">
        <v>12</v>
      </c>
      <c r="C6" s="23" t="s">
        <v>339</v>
      </c>
    </row>
    <row r="7" spans="1:3" s="16" customFormat="1" ht="16.5" x14ac:dyDescent="0.3">
      <c r="B7" s="16" t="s">
        <v>13</v>
      </c>
      <c r="C7" s="23" t="s">
        <v>340</v>
      </c>
    </row>
    <row r="8" spans="1:3" s="16" customFormat="1" ht="16.5" x14ac:dyDescent="0.3">
      <c r="B8" s="16" t="s">
        <v>314</v>
      </c>
      <c r="C8" s="23" t="s">
        <v>341</v>
      </c>
    </row>
    <row r="9" spans="1:3" s="16" customFormat="1" ht="16.5" x14ac:dyDescent="0.3">
      <c r="B9" s="16" t="s">
        <v>315</v>
      </c>
      <c r="C9" s="23" t="s">
        <v>342</v>
      </c>
    </row>
    <row r="10" spans="1:3" s="16" customFormat="1" ht="16.5" x14ac:dyDescent="0.3">
      <c r="B10" s="16" t="s">
        <v>316</v>
      </c>
      <c r="C10" s="23" t="s">
        <v>343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1 7 9 5 8 e 8 - 8 3 9 b - 4 0 1 6 - 9 f a d - f 4 a 3 e 2 b 2 d 7 4 a "   x m l n s = " h t t p : / / s c h e m a s . m i c r o s o f t . c o m / D a t a M a s h u p " > A A A A A B M D A A B Q S w M E F A A C A A g A J 2 s n X P l h B / S j A A A A 9 g A A A B I A H A B D b 2 5 m a W c v U G F j a 2 F n Z S 5 4 b W w g o h g A K K A U A A A A A A A A A A A A A A A A A A A A A A A A A A A A h Y + x D o I w F E V / h X S n L e h A y K M M r p K Y E I 1 r U y o 2 w s P Q Y v k 3 B z / J X x C j q J v j P f c M 9 9 6 v N 8 j H t g k u u r e m w 4 x E l J N A o + o q g 3 V G B n c I E 5 I L 2 E h 1 k r U O J h l t O t o q I 0 f n z i l j 3 n v q F 7 T r a x Z z H r F 9 s S 7 V U b e S f G T z X w 4 N W i d R a S J g 9 x o j Y h o t E x r z a R O w G U J h 8 C v E U / d s f y C s h s Y N v R Y a w 2 0 J b I 7 A 3 h / E A 1 B L A w Q U A A I A C A A n a y d 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2 s n X C i K R 7 g O A A A A E Q A A A B M A H A B G b 3 J t d W x h c y 9 T Z W N 0 a W 9 u M S 5 t I K I Y A C i g F A A A A A A A A A A A A A A A A A A A A A A A A A A A A C t O T S 7 J z M 9 T C I b Q h t Y A U E s B A i 0 A F A A C A A g A J 2 s n X P l h B / S j A A A A 9 g A A A B I A A A A A A A A A A A A A A A A A A A A A A E N v b m Z p Z y 9 Q Y W N r Y W d l L n h t b F B L A Q I t A B Q A A g A I A C d r J 1 w P y u m r p A A A A O k A A A A T A A A A A A A A A A A A A A A A A O 8 A A A B b Q 2 9 u d G V u d F 9 U e X B l c 1 0 u e G 1 s U E s B A i 0 A F A A C A A g A J 2 s n X 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F C / S H h v 3 B B O v u X q 0 o K L b Y Y A A A A A A g A A A A A A E G Y A A A A B A A A g A A A A A X J n 1 L 0 0 D Y 0 3 2 g 7 k L t G Y T T y 2 X q Q F + l t 6 n q p p / Q d u C w c A A A A A D o A A A A A C A A A g A A A A 3 p M Q 2 l h G G S Q r l 4 c 6 R 3 t n V 3 r V S e 0 w 4 0 N A c Q 4 z / w U D / z h Q A A A A B 5 Y W J 1 O Y 0 T x i 7 8 H A 8 v G 2 Y S t 7 B B v q 1 x N + U T S f v o 9 e G l 1 H 0 i 4 1 F M l 8 5 X A G b h Z D n Q 6 W T b W e 2 N g x Z n Y / h h e B 1 n R T P m A 4 a b 1 0 l X 6 c z Z d 0 D 9 R M J S l A A A A A c y v p z V p 2 9 t k Z h / Q 3 J N a a g o G f y m 6 I U X R j g L e h M g u b q K I P b H B o s / Z 4 v p t 2 B g f i j 6 3 V q P D f V T y u f f P F K c d 0 X o 8 3 b Q = = < / D a t a M a s h u p > 
</file>

<file path=customXml/itemProps1.xml><?xml version="1.0" encoding="utf-8"?>
<ds:datastoreItem xmlns:ds="http://schemas.openxmlformats.org/officeDocument/2006/customXml" ds:itemID="{D21789E2-3AA5-4578-A7D7-0E733F17C18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Landing&amp;Notes</vt:lpstr>
      <vt:lpstr>AWP Estimate_DATE</vt:lpstr>
      <vt:lpstr>AWP Data &amp; BABA Check</vt:lpstr>
      <vt:lpstr>Item Lookup Table</vt:lpstr>
      <vt:lpstr>AI Prompts</vt:lpstr>
      <vt:lpstr>AWP Estimate_Example</vt:lpstr>
      <vt:lpstr>AWP Data &amp; BABA Check_Example</vt:lpstr>
      <vt:lpstr>Manufactured Products Info</vt:lpstr>
      <vt:lpstr>Construction Material Info</vt:lpstr>
      <vt:lpstr>Section 70917(c) Materials</vt:lpstr>
      <vt:lpstr>Min Use &amp; De Minimis</vt:lpstr>
      <vt:lpstr>23 CFR 635.410 Buy America</vt:lpstr>
      <vt:lpstr>23 USC 313 Buy America</vt:lpstr>
      <vt:lpstr>'AWP Data &amp; BABA Check'!Item_Table</vt:lpstr>
      <vt:lpstr>'AWP Data &amp; BABA Check_Example'!Item_Table</vt:lpstr>
      <vt:lpstr>'AWP Estimate_Example'!Item_Table</vt:lpstr>
      <vt:lpstr>Item_Table</vt:lpstr>
    </vt:vector>
  </TitlesOfParts>
  <Company>State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Eshleman, Connor A S (DOT)</dc:creator>
  <cp:lastModifiedBy>Post, Christopher L (DOT)</cp:lastModifiedBy>
  <cp:lastPrinted>2025-12-11T15:46:03Z</cp:lastPrinted>
  <dcterms:created xsi:type="dcterms:W3CDTF">2024-06-03T16:44:05Z</dcterms:created>
  <dcterms:modified xsi:type="dcterms:W3CDTF">2026-02-23T18:48:11Z</dcterms:modified>
</cp:coreProperties>
</file>