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ighwayDesignMasters\Autocad\RegionalDetails\2016\Highways\TTCP\"/>
    </mc:Choice>
  </mc:AlternateContent>
  <xr:revisionPtr revIDLastSave="0" documentId="13_ncr:1_{E94CF68D-B524-4682-B48F-58CBCA6C67C2}" xr6:coauthVersionLast="47" xr6:coauthVersionMax="47" xr10:uidLastSave="{00000000-0000-0000-0000-000000000000}"/>
  <bookViews>
    <workbookView xWindow="-120" yWindow="-120" windowWidth="29040" windowHeight="15840" activeTab="1" xr2:uid="{24A85708-2255-4BA5-B719-09FCF15C63DD}"/>
  </bookViews>
  <sheets>
    <sheet name="TTC REMINDERS" sheetId="2" r:id="rId1"/>
    <sheet name="TTC_CHEAT_SHEET" sheetId="9" r:id="rId2"/>
    <sheet name="CLEAR ZONE" sheetId="8" r:id="rId3"/>
    <sheet name="ADV WARNING SIGN DISTANCES" sheetId="5" r:id="rId4"/>
    <sheet name="TAPER INFO" sheetId="3" r:id="rId5"/>
    <sheet name="COMBO TAPER TABLE" sheetId="1" r:id="rId6"/>
    <sheet name="TAPER + DEVICES TABLE" sheetId="4" r:id="rId7"/>
    <sheet name="BARRIER TAPER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8" i="9"/>
  <c r="J37" i="1"/>
  <c r="J38" i="1"/>
  <c r="J61" i="9"/>
  <c r="G61" i="9"/>
  <c r="F61" i="9"/>
  <c r="E61" i="9"/>
  <c r="J60" i="9"/>
  <c r="G60" i="9"/>
  <c r="F60" i="9"/>
  <c r="E60" i="9"/>
  <c r="J59" i="9"/>
  <c r="G59" i="9"/>
  <c r="F59" i="9"/>
  <c r="E59" i="9"/>
  <c r="J58" i="9"/>
  <c r="G58" i="9"/>
  <c r="F58" i="9"/>
  <c r="E58" i="9"/>
  <c r="J57" i="9"/>
  <c r="G57" i="9"/>
  <c r="F57" i="9"/>
  <c r="E57" i="9"/>
  <c r="J56" i="9"/>
  <c r="G56" i="9"/>
  <c r="F56" i="9"/>
  <c r="E56" i="9"/>
  <c r="J55" i="9"/>
  <c r="G55" i="9"/>
  <c r="F55" i="9"/>
  <c r="E55" i="9"/>
  <c r="J54" i="9"/>
  <c r="G54" i="9"/>
  <c r="F54" i="9"/>
  <c r="E54" i="9"/>
  <c r="J53" i="9"/>
  <c r="G53" i="9"/>
  <c r="F53" i="9"/>
  <c r="E53" i="9"/>
  <c r="J52" i="9"/>
  <c r="G52" i="9"/>
  <c r="F52" i="9"/>
  <c r="E52" i="9"/>
  <c r="J51" i="9"/>
  <c r="G51" i="9"/>
  <c r="F51" i="9"/>
  <c r="E51" i="9"/>
  <c r="J45" i="9"/>
  <c r="G45" i="9"/>
  <c r="F45" i="9"/>
  <c r="E45" i="9"/>
  <c r="J44" i="9"/>
  <c r="G44" i="9"/>
  <c r="F44" i="9"/>
  <c r="E44" i="9"/>
  <c r="J43" i="9"/>
  <c r="G43" i="9"/>
  <c r="F43" i="9"/>
  <c r="E43" i="9"/>
  <c r="J42" i="9"/>
  <c r="G42" i="9"/>
  <c r="F42" i="9"/>
  <c r="E42" i="9"/>
  <c r="J41" i="9"/>
  <c r="G41" i="9"/>
  <c r="F41" i="9"/>
  <c r="E41" i="9"/>
  <c r="J40" i="9"/>
  <c r="G40" i="9"/>
  <c r="F40" i="9"/>
  <c r="E40" i="9"/>
  <c r="J39" i="9"/>
  <c r="G39" i="9"/>
  <c r="F39" i="9"/>
  <c r="E39" i="9"/>
  <c r="G38" i="9"/>
  <c r="F38" i="9"/>
  <c r="E38" i="9"/>
  <c r="G37" i="9"/>
  <c r="F37" i="9"/>
  <c r="E37" i="9"/>
  <c r="J36" i="9"/>
  <c r="G36" i="9"/>
  <c r="F36" i="9"/>
  <c r="E36" i="9"/>
  <c r="J35" i="9"/>
  <c r="G35" i="9"/>
  <c r="F35" i="9"/>
  <c r="E35" i="9"/>
  <c r="J30" i="9"/>
  <c r="G30" i="9"/>
  <c r="F30" i="9"/>
  <c r="E30" i="9"/>
  <c r="J29" i="9"/>
  <c r="G29" i="9"/>
  <c r="F29" i="9"/>
  <c r="E29" i="9"/>
  <c r="J28" i="9"/>
  <c r="G28" i="9"/>
  <c r="F28" i="9"/>
  <c r="E28" i="9"/>
  <c r="J27" i="9"/>
  <c r="G27" i="9"/>
  <c r="F27" i="9"/>
  <c r="E27" i="9"/>
  <c r="J26" i="9"/>
  <c r="G26" i="9"/>
  <c r="F26" i="9"/>
  <c r="E26" i="9"/>
  <c r="J25" i="9"/>
  <c r="G25" i="9"/>
  <c r="F25" i="9"/>
  <c r="E25" i="9"/>
  <c r="J24" i="9"/>
  <c r="G24" i="9"/>
  <c r="F24" i="9"/>
  <c r="E24" i="9"/>
  <c r="J23" i="9"/>
  <c r="G23" i="9"/>
  <c r="F23" i="9"/>
  <c r="E23" i="9"/>
  <c r="J22" i="9"/>
  <c r="G22" i="9"/>
  <c r="F22" i="9"/>
  <c r="E22" i="9"/>
  <c r="J21" i="9"/>
  <c r="G21" i="9"/>
  <c r="F21" i="9"/>
  <c r="E21" i="9"/>
  <c r="J20" i="9"/>
  <c r="G20" i="9"/>
  <c r="F20" i="9"/>
  <c r="E20" i="9"/>
  <c r="J15" i="9"/>
  <c r="G15" i="9"/>
  <c r="F15" i="9"/>
  <c r="E15" i="9"/>
  <c r="J14" i="9"/>
  <c r="G14" i="9"/>
  <c r="F14" i="9"/>
  <c r="E14" i="9"/>
  <c r="J13" i="9"/>
  <c r="G13" i="9"/>
  <c r="F13" i="9"/>
  <c r="E13" i="9"/>
  <c r="J12" i="9"/>
  <c r="G12" i="9"/>
  <c r="F12" i="9"/>
  <c r="E12" i="9"/>
  <c r="J11" i="9"/>
  <c r="G11" i="9"/>
  <c r="F11" i="9"/>
  <c r="E11" i="9"/>
  <c r="J10" i="9"/>
  <c r="G10" i="9"/>
  <c r="F10" i="9"/>
  <c r="E10" i="9"/>
  <c r="J9" i="9"/>
  <c r="G9" i="9"/>
  <c r="F9" i="9"/>
  <c r="E9" i="9"/>
  <c r="J8" i="9"/>
  <c r="G8" i="9"/>
  <c r="F8" i="9"/>
  <c r="E8" i="9"/>
  <c r="J7" i="9"/>
  <c r="G7" i="9"/>
  <c r="F7" i="9"/>
  <c r="E7" i="9"/>
  <c r="J6" i="9"/>
  <c r="G6" i="9"/>
  <c r="F6" i="9"/>
  <c r="E6" i="9"/>
  <c r="J5" i="9"/>
  <c r="G5" i="9"/>
  <c r="F5" i="9"/>
  <c r="E5" i="9"/>
  <c r="J56" i="1"/>
  <c r="J57" i="1"/>
  <c r="J58" i="1"/>
  <c r="J59" i="1"/>
  <c r="J60" i="1"/>
  <c r="J61" i="1"/>
  <c r="J55" i="1"/>
  <c r="J53" i="1"/>
  <c r="J54" i="1"/>
  <c r="J52" i="1"/>
  <c r="J51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J10" i="1"/>
  <c r="J11" i="1"/>
  <c r="J12" i="1"/>
  <c r="J13" i="1"/>
  <c r="J14" i="1"/>
  <c r="J15" i="1"/>
  <c r="J9" i="1"/>
  <c r="J7" i="1"/>
  <c r="J8" i="1"/>
  <c r="J6" i="1"/>
  <c r="J5" i="1"/>
  <c r="J40" i="1"/>
  <c r="J41" i="1"/>
  <c r="J42" i="1"/>
  <c r="J43" i="1"/>
  <c r="J44" i="1"/>
  <c r="J45" i="1"/>
  <c r="J39" i="1"/>
  <c r="J36" i="1"/>
  <c r="J35" i="1"/>
  <c r="J25" i="1"/>
  <c r="J26" i="1"/>
  <c r="J27" i="1"/>
  <c r="J28" i="1"/>
  <c r="J29" i="1"/>
  <c r="J30" i="1"/>
  <c r="J24" i="1"/>
  <c r="J22" i="1"/>
  <c r="J23" i="1"/>
  <c r="J21" i="1"/>
  <c r="J20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G5" i="1"/>
  <c r="F5" i="1"/>
  <c r="E5" i="1"/>
</calcChain>
</file>

<file path=xl/sharedStrings.xml><?xml version="1.0" encoding="utf-8"?>
<sst xmlns="http://schemas.openxmlformats.org/spreadsheetml/2006/main" count="339" uniqueCount="102">
  <si>
    <t>MPH</t>
  </si>
  <si>
    <t>L</t>
  </si>
  <si>
    <t>1/2 L</t>
  </si>
  <si>
    <t>1/3 L</t>
  </si>
  <si>
    <t>2 L</t>
  </si>
  <si>
    <t>ft</t>
  </si>
  <si>
    <t>MERING TAPER</t>
  </si>
  <si>
    <t>SHIFTING TAPER</t>
  </si>
  <si>
    <t>SHOULDER TAPER</t>
  </si>
  <si>
    <t>ONE-LANE, TWO-WAY TAPER (FLAGGER TAPER)</t>
  </si>
  <si>
    <t>DOWNSTREAM (TERMINATION) TAPER</t>
  </si>
  <si>
    <t>L MIN.</t>
  </si>
  <si>
    <t>1/2 L MIN.</t>
  </si>
  <si>
    <t>1/3 L MIN.</t>
  </si>
  <si>
    <t>50' MIN. - 100' MAX.</t>
  </si>
  <si>
    <t>TYPE</t>
  </si>
  <si>
    <t>DISTANCE</t>
  </si>
  <si>
    <t>&lt; 25</t>
  </si>
  <si>
    <t>SPEED</t>
  </si>
  <si>
    <t>FORMULA</t>
  </si>
  <si>
    <t>40 MPH OR LESS</t>
  </si>
  <si>
    <t>45 MPH OR MORE</t>
  </si>
  <si>
    <t>L =WS</t>
  </si>
  <si>
    <r>
      <t>L =WS</t>
    </r>
    <r>
      <rPr>
        <vertAlign val="superscript"/>
        <sz val="11"/>
        <color theme="1"/>
        <rFont val="Palatino Linotype"/>
        <family val="1"/>
      </rPr>
      <t>2</t>
    </r>
    <r>
      <rPr>
        <sz val="11"/>
        <color theme="1"/>
        <rFont val="Palatino Linotype"/>
        <family val="1"/>
      </rPr>
      <t>/</t>
    </r>
    <r>
      <rPr>
        <sz val="11"/>
        <color theme="1"/>
        <rFont val="Palatino Linotype"/>
        <family val="2"/>
      </rPr>
      <t>60</t>
    </r>
  </si>
  <si>
    <t>TABLE 6C-3 TAPER LENGTH CRITERIA FOR TEMPORARY TRAFFIC CONTROL ZONES (PAGE 53, MUTCD 2009)</t>
  </si>
  <si>
    <t>TABLE 6C-4 FORMULAS FOR DETERMINING TAPER LENGTH (PAGE 53, MUTCD 2009)</t>
  </si>
  <si>
    <t>MERGING TAPER</t>
  </si>
  <si>
    <t>TRANSITION BETWEEN 2 MERGING TAPERS</t>
  </si>
  <si>
    <t>BUFFER SPACE</t>
  </si>
  <si>
    <t>L (FROM FORMULA)</t>
  </si>
  <si>
    <t>TABLE 6C-1 RECOMMENDED ADVANCE WARNING SIGN MINIMUM SPACING (PAGE 50, 2009 MUTCD)</t>
  </si>
  <si>
    <t>ROAD TYPE</t>
  </si>
  <si>
    <t>RURAL</t>
  </si>
  <si>
    <t>URBAN (LOW SPEED)*</t>
  </si>
  <si>
    <t>URBAN (HIGH SPEED)*</t>
  </si>
  <si>
    <t>* LOW SPEED IS DEFINED AS POSTED SPEED OF 40 MPH OR LESS, AND HIGH SPEED IS DEFINED AS A POSTED SPEED OF 45 MPH OR GREATER (PAGE 144, 2016 ATMS)</t>
  </si>
  <si>
    <t>A</t>
  </si>
  <si>
    <t>B</t>
  </si>
  <si>
    <t>C</t>
  </si>
  <si>
    <t>DISTANCE BETWEEN SIGNS**</t>
  </si>
  <si>
    <t>100 FEET</t>
  </si>
  <si>
    <t>350 FEET</t>
  </si>
  <si>
    <t>500 FEET</t>
  </si>
  <si>
    <t>1,000 FEET</t>
  </si>
  <si>
    <t>1,500 FEET</t>
  </si>
  <si>
    <t>2,640 FEET</t>
  </si>
  <si>
    <t>** THE COLUMN HEADINGS A, B, AND C ARE THE DIMENSIONS SHOWN IN FIGURES 6H-1 THROUGH 6H-46. THE A DIMENSION IS THE DISTANCE FROM THE TRANSITION OR POINT OF RESTRICTION TO THE FIRST SIGN. THE B DIMENSION IS THE DISTANCE BETWEEN THE FIRST AND SECOND SIGNS. THE C DIMENSION IS THE DISTANCE BETWEEN THE SECOND AND THIRD SIGNS. (THE "FIRST SIGN" IS THE SIGN IN A THREE-SIGN SERIES THAT IS CLOSEST TO THE TTC ZONE. THE "THIRD SIGN" IS THE SIGN THAT IS FURTHEST UPSTREAM FROM THE TTC ZONE.)</t>
  </si>
  <si>
    <t>DESIGN SPEED*</t>
  </si>
  <si>
    <t>EXPRESSWAY/FREEWAY***</t>
  </si>
  <si>
    <t>*** FOR FACILITIES CLASSIFIED AS EXPRESSWAYS IN URBAN AREAS, APPLY THE URBAN - HIGH SPEED CRITERIA (PAGE 144, 2016 ATMS)</t>
  </si>
  <si>
    <t>* POSTED SPEED, OFF-PEAK 85TH PERCENTILE SPEED PRIOR TO WORK STARTING, OR THE ANTICIPATED OPERATING SPEED</t>
  </si>
  <si>
    <t xml:space="preserve">REMINDERS: </t>
  </si>
  <si>
    <t>MINIMUM SPEED SHALL BE POSTED SPEED LIMIT; HOWEVER IN MANY CASES A 5 MPH INCREASE MAY ACCOUNT FOR ACTUAL OPERATING SPEEDS.  10 MPH MAY BE WARRANTED FOR GLENN HWY.</t>
  </si>
  <si>
    <t xml:space="preserve">ALL THESE VALUES ARE BASED ON IDEAL CONDITIONS (DRY, DAYTIME, ETC.), INCREASE THE DISTANCE AS NEEDED FOR EXPECTED ROADWAY CONDITIONS.  </t>
  </si>
  <si>
    <r>
      <t xml:space="preserve">COMBO TABLE FOR 
</t>
    </r>
    <r>
      <rPr>
        <b/>
        <sz val="11"/>
        <color theme="1"/>
        <rFont val="Palatino Linotype"/>
        <family val="1"/>
      </rPr>
      <t>W = 12  ft</t>
    </r>
  </si>
  <si>
    <t>ALL DISTANCES ARE</t>
  </si>
  <si>
    <r>
      <t xml:space="preserve">COMBO TABLE FOR
</t>
    </r>
    <r>
      <rPr>
        <b/>
        <sz val="11"/>
        <color theme="1"/>
        <rFont val="Palatino Linotype"/>
        <family val="1"/>
      </rPr>
      <t>W = 9  ft</t>
    </r>
  </si>
  <si>
    <r>
      <t xml:space="preserve">COMBO TABLE FOR
</t>
    </r>
    <r>
      <rPr>
        <b/>
        <sz val="11"/>
        <color theme="1"/>
        <rFont val="Palatino Linotype"/>
        <family val="1"/>
      </rPr>
      <t>W = 10  ft</t>
    </r>
  </si>
  <si>
    <r>
      <t xml:space="preserve">COMBO TABLE FOR
</t>
    </r>
    <r>
      <rPr>
        <b/>
        <sz val="11"/>
        <color theme="1"/>
        <rFont val="Palatino Linotype"/>
        <family val="1"/>
      </rPr>
      <t>W = 11  ft</t>
    </r>
  </si>
  <si>
    <t>IN FEET</t>
  </si>
  <si>
    <t>MERGING TAPER LENGTH, MIN. NUMBER OF DEVICES, DEVICE SPACING AND BUFFER TABLE</t>
  </si>
  <si>
    <t>MIN. MERGING TAPER</t>
  </si>
  <si>
    <t>LENGTH (L) IN FEET</t>
  </si>
  <si>
    <t>WIDTH OF OFFSET (W) IN FEET</t>
  </si>
  <si>
    <t>MINIMUM NUMBER OF DEVICES</t>
  </si>
  <si>
    <t xml:space="preserve">MAXIMUM DEVICE </t>
  </si>
  <si>
    <t>SPACING IN FEET</t>
  </si>
  <si>
    <t>ALONG TAPER</t>
  </si>
  <si>
    <t xml:space="preserve">ALONG TANGENT </t>
  </si>
  <si>
    <t>SPEED (MPH)</t>
  </si>
  <si>
    <t>25 OR BELOW</t>
  </si>
  <si>
    <t>TRANSITION: MERGING FOLLOWED BY MERGING</t>
  </si>
  <si>
    <t>TRANSITION: MERGING FOLLOWED BY SHIFTING</t>
  </si>
  <si>
    <t>2 L MIN.</t>
  </si>
  <si>
    <t>(MPH)</t>
  </si>
  <si>
    <t>FLARE</t>
  </si>
  <si>
    <t>RATE</t>
  </si>
  <si>
    <t>BARRIER TAPERS*</t>
  </si>
  <si>
    <t>*FROM 2011 RDG</t>
  </si>
  <si>
    <t>20:1</t>
  </si>
  <si>
    <t>18:1</t>
  </si>
  <si>
    <t>16:1</t>
  </si>
  <si>
    <t>14:1</t>
  </si>
  <si>
    <t>12:1</t>
  </si>
  <si>
    <t>10:1</t>
  </si>
  <si>
    <t>8:1</t>
  </si>
  <si>
    <t>CLEAR ZONE*</t>
  </si>
  <si>
    <t>CLEAR</t>
  </si>
  <si>
    <t>ZONE</t>
  </si>
  <si>
    <t>&gt; 60</t>
  </si>
  <si>
    <t>45-55</t>
  </si>
  <si>
    <t>30-40</t>
  </si>
  <si>
    <t>* FROM 2011 RDG; HOWEVER REFER TO SECTION 643 - SEE IMAGE</t>
  </si>
  <si>
    <t>BUFFER</t>
  </si>
  <si>
    <t>SPACE</t>
  </si>
  <si>
    <t xml:space="preserve">MINIMUM NUMBER </t>
  </si>
  <si>
    <t>OF DEVICES</t>
  </si>
  <si>
    <t>DEVICE</t>
  </si>
  <si>
    <t xml:space="preserve">MAXIMUM </t>
  </si>
  <si>
    <t xml:space="preserve">ALL MUTCD VALUES ARE BASED ON IDEAL CONDITIONS (DRY, DAYTIME, ETC.), INCREASE THE DISTANCE AS NEEDED FOR EXPECTED ROADWAY CONDITIONS.  </t>
  </si>
  <si>
    <t>≥ 60</t>
  </si>
  <si>
    <t>CONFIRM ALL VALUES WITH ALASKA TRAFFIC MANUAL (MUTCD + ATMS)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</si>
</sst>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Palatino Linotype"/>
      <family val="2"/>
    </font>
    <font>
      <b/>
      <sz val="11"/>
      <color theme="1"/>
      <name val="Palatino Linotype"/>
      <family val="1"/>
    </font>
    <font>
      <vertAlign val="superscript"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Continuous" vertical="distributed"/>
    </xf>
    <xf numFmtId="0" fontId="0" fillId="0" borderId="0" xfId="0" applyAlignment="1">
      <alignment horizontal="left" vertical="distributed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81</xdr:row>
      <xdr:rowOff>171450</xdr:rowOff>
    </xdr:from>
    <xdr:to>
      <xdr:col>12</xdr:col>
      <xdr:colOff>961267</xdr:colOff>
      <xdr:row>97</xdr:row>
      <xdr:rowOff>85317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1D9819-50C3-46A4-9432-CF6AF5E2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8154650"/>
          <a:ext cx="6066667" cy="3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0</xdr:rowOff>
    </xdr:from>
    <xdr:to>
      <xdr:col>7</xdr:col>
      <xdr:colOff>361192</xdr:colOff>
      <xdr:row>26</xdr:row>
      <xdr:rowOff>123417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98F849-4F37-4CD1-95D5-14059972D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2305050"/>
          <a:ext cx="6066667" cy="3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171450</xdr:rowOff>
    </xdr:from>
    <xdr:to>
      <xdr:col>2</xdr:col>
      <xdr:colOff>1075567</xdr:colOff>
      <xdr:row>79</xdr:row>
      <xdr:rowOff>85317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45BF58-42EA-457B-A805-53889547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8154650"/>
          <a:ext cx="6066667" cy="32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171450</xdr:rowOff>
    </xdr:from>
    <xdr:to>
      <xdr:col>3</xdr:col>
      <xdr:colOff>1075567</xdr:colOff>
      <xdr:row>77</xdr:row>
      <xdr:rowOff>85317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1B70D9-0382-4C92-BECA-B136D803B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8154650"/>
          <a:ext cx="6066667" cy="3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6BBB-65AA-4CB6-BB81-36938EFBDDD7}">
  <dimension ref="B2:B5"/>
  <sheetViews>
    <sheetView workbookViewId="0">
      <selection activeCell="B5" sqref="B5"/>
    </sheetView>
  </sheetViews>
  <sheetFormatPr defaultRowHeight="16.5" x14ac:dyDescent="0.3"/>
  <sheetData>
    <row r="2" spans="2:2" ht="17.25" x14ac:dyDescent="0.35">
      <c r="B2" s="1" t="s">
        <v>51</v>
      </c>
    </row>
    <row r="3" spans="2:2" x14ac:dyDescent="0.3">
      <c r="B3" s="5" t="s">
        <v>99</v>
      </c>
    </row>
    <row r="4" spans="2:2" x14ac:dyDescent="0.3">
      <c r="B4" s="5" t="s">
        <v>52</v>
      </c>
    </row>
    <row r="5" spans="2:2" x14ac:dyDescent="0.3">
      <c r="B5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43DB-25C5-4BF5-AB49-18410146E72B}">
  <dimension ref="B3:O95"/>
  <sheetViews>
    <sheetView tabSelected="1" topLeftCell="B1" workbookViewId="0">
      <selection activeCell="L44" sqref="L44"/>
    </sheetView>
  </sheetViews>
  <sheetFormatPr defaultRowHeight="16.5" x14ac:dyDescent="0.3"/>
  <cols>
    <col min="2" max="2" width="20.125" customWidth="1"/>
    <col min="3" max="6" width="11.625" style="2" customWidth="1"/>
    <col min="7" max="7" width="22.125" style="2" customWidth="1"/>
    <col min="8" max="8" width="9" style="2"/>
    <col min="10" max="10" width="11.625" style="2" customWidth="1"/>
    <col min="11" max="11" width="9" style="2"/>
    <col min="12" max="12" width="46.625" customWidth="1"/>
    <col min="13" max="15" width="18.875" customWidth="1"/>
  </cols>
  <sheetData>
    <row r="3" spans="2:13" ht="34.5" customHeight="1" x14ac:dyDescent="0.35">
      <c r="B3" s="4" t="s">
        <v>54</v>
      </c>
      <c r="C3" s="3" t="s">
        <v>47</v>
      </c>
      <c r="D3" s="3" t="s">
        <v>26</v>
      </c>
      <c r="E3" s="3" t="s">
        <v>7</v>
      </c>
      <c r="F3" s="3" t="s">
        <v>8</v>
      </c>
      <c r="G3" s="3" t="s">
        <v>27</v>
      </c>
      <c r="H3" s="3" t="s">
        <v>28</v>
      </c>
      <c r="J3" s="3" t="s">
        <v>26</v>
      </c>
    </row>
    <row r="4" spans="2:13" ht="17.25" x14ac:dyDescent="0.35"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J4" s="2" t="s">
        <v>29</v>
      </c>
      <c r="L4" s="1" t="s">
        <v>24</v>
      </c>
    </row>
    <row r="5" spans="2:13" x14ac:dyDescent="0.3">
      <c r="B5" t="s">
        <v>55</v>
      </c>
      <c r="C5" s="2" t="s">
        <v>17</v>
      </c>
      <c r="D5" s="2">
        <v>125</v>
      </c>
      <c r="E5" s="2">
        <f>ROUNDUP(D5/2,0)</f>
        <v>63</v>
      </c>
      <c r="F5" s="2">
        <f>ROUNDUP(D5/3,0)</f>
        <v>42</v>
      </c>
      <c r="G5" s="2">
        <f>ROUNDUP(D5*2,0)</f>
        <v>250</v>
      </c>
      <c r="H5" s="2">
        <v>155</v>
      </c>
      <c r="J5" s="7">
        <f>12*25^2/60</f>
        <v>125</v>
      </c>
      <c r="K5" s="7"/>
      <c r="L5" s="2" t="s">
        <v>15</v>
      </c>
      <c r="M5" s="2" t="s">
        <v>16</v>
      </c>
    </row>
    <row r="6" spans="2:13" x14ac:dyDescent="0.3">
      <c r="B6" t="s">
        <v>59</v>
      </c>
      <c r="C6" s="2">
        <v>30</v>
      </c>
      <c r="D6" s="2">
        <v>180</v>
      </c>
      <c r="E6" s="2">
        <f t="shared" ref="E6:E15" si="0">ROUNDUP(D6/2,0)</f>
        <v>90</v>
      </c>
      <c r="F6" s="2">
        <f t="shared" ref="F6:F15" si="1">ROUNDUP(D6/3,0)</f>
        <v>60</v>
      </c>
      <c r="G6" s="2">
        <f t="shared" ref="G6:G15" si="2">ROUNDUP(D6*2,0)</f>
        <v>360</v>
      </c>
      <c r="H6" s="2">
        <v>200</v>
      </c>
      <c r="J6" s="7">
        <f>12*C6^2/60</f>
        <v>180</v>
      </c>
      <c r="K6" s="7"/>
      <c r="L6" s="3" t="s">
        <v>6</v>
      </c>
      <c r="M6" s="3" t="s">
        <v>11</v>
      </c>
    </row>
    <row r="7" spans="2:13" x14ac:dyDescent="0.3">
      <c r="C7" s="2">
        <v>35</v>
      </c>
      <c r="D7" s="2">
        <v>245</v>
      </c>
      <c r="E7" s="2">
        <f t="shared" si="0"/>
        <v>123</v>
      </c>
      <c r="F7" s="2">
        <f t="shared" si="1"/>
        <v>82</v>
      </c>
      <c r="G7" s="2">
        <f t="shared" si="2"/>
        <v>490</v>
      </c>
      <c r="H7" s="2">
        <v>250</v>
      </c>
      <c r="J7" s="7">
        <f t="shared" ref="J7:J8" si="3">12*C7^2/60</f>
        <v>245</v>
      </c>
      <c r="K7" s="7"/>
      <c r="L7" s="2" t="s">
        <v>7</v>
      </c>
      <c r="M7" s="2" t="s">
        <v>12</v>
      </c>
    </row>
    <row r="8" spans="2:13" x14ac:dyDescent="0.3">
      <c r="C8" s="2">
        <v>40</v>
      </c>
      <c r="D8" s="2">
        <v>320</v>
      </c>
      <c r="E8" s="2">
        <f t="shared" si="0"/>
        <v>160</v>
      </c>
      <c r="F8" s="2">
        <f t="shared" si="1"/>
        <v>107</v>
      </c>
      <c r="G8" s="2">
        <f t="shared" si="2"/>
        <v>640</v>
      </c>
      <c r="H8" s="2">
        <v>305</v>
      </c>
      <c r="J8" s="7">
        <f t="shared" si="3"/>
        <v>320</v>
      </c>
      <c r="K8" s="7"/>
      <c r="L8" s="2" t="s">
        <v>8</v>
      </c>
      <c r="M8" s="2" t="s">
        <v>13</v>
      </c>
    </row>
    <row r="9" spans="2:13" x14ac:dyDescent="0.3">
      <c r="C9" s="2">
        <v>45</v>
      </c>
      <c r="D9" s="2">
        <v>540</v>
      </c>
      <c r="E9" s="2">
        <f t="shared" si="0"/>
        <v>270</v>
      </c>
      <c r="F9" s="2">
        <f t="shared" si="1"/>
        <v>180</v>
      </c>
      <c r="G9" s="2">
        <f t="shared" si="2"/>
        <v>1080</v>
      </c>
      <c r="H9" s="2">
        <v>360</v>
      </c>
      <c r="J9" s="2">
        <f>12*C9</f>
        <v>540</v>
      </c>
      <c r="L9" s="2" t="s">
        <v>9</v>
      </c>
      <c r="M9" s="2" t="s">
        <v>14</v>
      </c>
    </row>
    <row r="10" spans="2:13" x14ac:dyDescent="0.3">
      <c r="C10" s="2">
        <v>50</v>
      </c>
      <c r="D10" s="2">
        <v>600</v>
      </c>
      <c r="E10" s="2">
        <f t="shared" si="0"/>
        <v>300</v>
      </c>
      <c r="F10" s="2">
        <f t="shared" si="1"/>
        <v>200</v>
      </c>
      <c r="G10" s="2">
        <f t="shared" si="2"/>
        <v>1200</v>
      </c>
      <c r="H10" s="2">
        <v>425</v>
      </c>
      <c r="J10" s="2">
        <f t="shared" ref="J10:J15" si="4">12*C10</f>
        <v>600</v>
      </c>
      <c r="L10" s="2" t="s">
        <v>10</v>
      </c>
      <c r="M10" s="2" t="s">
        <v>14</v>
      </c>
    </row>
    <row r="11" spans="2:13" x14ac:dyDescent="0.3">
      <c r="C11" s="2">
        <v>55</v>
      </c>
      <c r="D11" s="2">
        <v>660</v>
      </c>
      <c r="E11" s="2">
        <f t="shared" si="0"/>
        <v>330</v>
      </c>
      <c r="F11" s="2">
        <f t="shared" si="1"/>
        <v>220</v>
      </c>
      <c r="G11" s="2">
        <f t="shared" si="2"/>
        <v>1320</v>
      </c>
      <c r="H11" s="2">
        <v>495</v>
      </c>
      <c r="J11" s="2">
        <f t="shared" si="4"/>
        <v>660</v>
      </c>
      <c r="L11" s="2" t="s">
        <v>71</v>
      </c>
      <c r="M11" s="2" t="s">
        <v>73</v>
      </c>
    </row>
    <row r="12" spans="2:13" x14ac:dyDescent="0.3">
      <c r="C12" s="2">
        <v>60</v>
      </c>
      <c r="D12" s="2">
        <v>720</v>
      </c>
      <c r="E12" s="2">
        <f t="shared" si="0"/>
        <v>360</v>
      </c>
      <c r="F12" s="2">
        <f t="shared" si="1"/>
        <v>240</v>
      </c>
      <c r="G12" s="2">
        <f t="shared" si="2"/>
        <v>1440</v>
      </c>
      <c r="H12" s="2">
        <v>570</v>
      </c>
      <c r="J12" s="2">
        <f t="shared" si="4"/>
        <v>720</v>
      </c>
      <c r="L12" s="2" t="s">
        <v>72</v>
      </c>
      <c r="M12" s="2" t="s">
        <v>2</v>
      </c>
    </row>
    <row r="13" spans="2:13" x14ac:dyDescent="0.3">
      <c r="C13" s="2">
        <v>65</v>
      </c>
      <c r="D13" s="2">
        <v>780</v>
      </c>
      <c r="E13" s="2">
        <f t="shared" si="0"/>
        <v>390</v>
      </c>
      <c r="F13" s="2">
        <f t="shared" si="1"/>
        <v>260</v>
      </c>
      <c r="G13" s="2">
        <f t="shared" si="2"/>
        <v>1560</v>
      </c>
      <c r="H13" s="2">
        <v>645</v>
      </c>
      <c r="J13" s="2">
        <f t="shared" si="4"/>
        <v>780</v>
      </c>
    </row>
    <row r="14" spans="2:13" ht="17.25" x14ac:dyDescent="0.35">
      <c r="C14" s="2">
        <v>70</v>
      </c>
      <c r="D14" s="2">
        <v>840</v>
      </c>
      <c r="E14" s="2">
        <f t="shared" si="0"/>
        <v>420</v>
      </c>
      <c r="F14" s="2">
        <f t="shared" si="1"/>
        <v>280</v>
      </c>
      <c r="G14" s="2">
        <f t="shared" si="2"/>
        <v>1680</v>
      </c>
      <c r="H14" s="2">
        <v>730</v>
      </c>
      <c r="J14" s="2">
        <f t="shared" si="4"/>
        <v>840</v>
      </c>
      <c r="L14" s="8" t="s">
        <v>25</v>
      </c>
    </row>
    <row r="15" spans="2:13" x14ac:dyDescent="0.3">
      <c r="C15" s="2">
        <v>75</v>
      </c>
      <c r="D15" s="2">
        <v>900</v>
      </c>
      <c r="E15" s="2">
        <f t="shared" si="0"/>
        <v>450</v>
      </c>
      <c r="F15" s="2">
        <f t="shared" si="1"/>
        <v>300</v>
      </c>
      <c r="G15" s="2">
        <f t="shared" si="2"/>
        <v>1800</v>
      </c>
      <c r="H15" s="2">
        <v>820</v>
      </c>
      <c r="J15" s="2">
        <f t="shared" si="4"/>
        <v>900</v>
      </c>
      <c r="L15" s="2" t="s">
        <v>18</v>
      </c>
      <c r="M15" s="2" t="s">
        <v>19</v>
      </c>
    </row>
    <row r="16" spans="2:13" ht="18" x14ac:dyDescent="0.3">
      <c r="B16" t="s">
        <v>50</v>
      </c>
      <c r="L16" s="2" t="s">
        <v>20</v>
      </c>
      <c r="M16" s="2" t="s">
        <v>23</v>
      </c>
    </row>
    <row r="17" spans="2:15" x14ac:dyDescent="0.3">
      <c r="L17" s="2" t="s">
        <v>21</v>
      </c>
      <c r="M17" s="2" t="s">
        <v>22</v>
      </c>
    </row>
    <row r="18" spans="2:15" ht="34.5" customHeight="1" x14ac:dyDescent="0.35">
      <c r="B18" s="4" t="s">
        <v>58</v>
      </c>
      <c r="C18" s="3" t="s">
        <v>47</v>
      </c>
      <c r="D18" s="3" t="s">
        <v>26</v>
      </c>
      <c r="E18" s="3" t="s">
        <v>7</v>
      </c>
      <c r="F18" s="3" t="s">
        <v>8</v>
      </c>
      <c r="G18" s="3" t="s">
        <v>27</v>
      </c>
      <c r="H18" s="3" t="s">
        <v>28</v>
      </c>
      <c r="J18" s="3" t="s">
        <v>26</v>
      </c>
    </row>
    <row r="19" spans="2:15" ht="17.25" x14ac:dyDescent="0.35">
      <c r="B19" s="1"/>
      <c r="C19" s="2" t="s">
        <v>0</v>
      </c>
      <c r="D19" s="2" t="s">
        <v>1</v>
      </c>
      <c r="E19" s="2" t="s">
        <v>2</v>
      </c>
      <c r="F19" s="2" t="s">
        <v>3</v>
      </c>
      <c r="G19" s="2" t="s">
        <v>4</v>
      </c>
      <c r="H19" s="2" t="s">
        <v>5</v>
      </c>
      <c r="J19" s="2" t="s">
        <v>29</v>
      </c>
    </row>
    <row r="20" spans="2:15" x14ac:dyDescent="0.3">
      <c r="B20" t="s">
        <v>55</v>
      </c>
      <c r="C20" s="2" t="s">
        <v>17</v>
      </c>
      <c r="D20" s="2">
        <v>115</v>
      </c>
      <c r="E20" s="2">
        <f>ROUNDUP(D20/2,0)</f>
        <v>58</v>
      </c>
      <c r="F20" s="2">
        <f>ROUNDUP(D20/3,0)</f>
        <v>39</v>
      </c>
      <c r="G20" s="2">
        <f>ROUNDUP(D20*2,0)</f>
        <v>230</v>
      </c>
      <c r="H20" s="2">
        <v>155</v>
      </c>
      <c r="J20" s="6">
        <f>11*25^2/60</f>
        <v>114.58333333333333</v>
      </c>
      <c r="K20" s="6"/>
    </row>
    <row r="21" spans="2:15" ht="17.25" x14ac:dyDescent="0.35">
      <c r="B21" t="s">
        <v>59</v>
      </c>
      <c r="C21" s="2">
        <v>30</v>
      </c>
      <c r="D21" s="2">
        <v>165</v>
      </c>
      <c r="E21" s="2">
        <f t="shared" ref="E21:E30" si="5">ROUNDUP(D21/2,0)</f>
        <v>83</v>
      </c>
      <c r="F21" s="2">
        <f t="shared" ref="F21:F30" si="6">ROUNDUP(D21/3,0)</f>
        <v>55</v>
      </c>
      <c r="G21" s="2">
        <f t="shared" ref="G21:G30" si="7">ROUNDUP(D21*2,0)</f>
        <v>330</v>
      </c>
      <c r="H21" s="2">
        <v>200</v>
      </c>
      <c r="J21" s="6">
        <f>11*C21^2/60</f>
        <v>165</v>
      </c>
      <c r="K21" s="6"/>
      <c r="L21" s="8" t="s">
        <v>30</v>
      </c>
    </row>
    <row r="22" spans="2:15" x14ac:dyDescent="0.3">
      <c r="C22" s="2">
        <v>35</v>
      </c>
      <c r="D22" s="2">
        <v>225</v>
      </c>
      <c r="E22" s="2">
        <f t="shared" si="5"/>
        <v>113</v>
      </c>
      <c r="F22" s="2">
        <f t="shared" si="6"/>
        <v>75</v>
      </c>
      <c r="G22" s="2">
        <f t="shared" si="7"/>
        <v>450</v>
      </c>
      <c r="H22" s="2">
        <v>250</v>
      </c>
      <c r="J22" s="6">
        <f t="shared" ref="J22:J23" si="8">11*C22^2/60</f>
        <v>224.58333333333334</v>
      </c>
      <c r="K22" s="6"/>
      <c r="L22" s="11"/>
      <c r="M22" s="9" t="s">
        <v>39</v>
      </c>
      <c r="N22" s="9"/>
      <c r="O22" s="9"/>
    </row>
    <row r="23" spans="2:15" x14ac:dyDescent="0.3">
      <c r="C23" s="2">
        <v>40</v>
      </c>
      <c r="D23" s="2">
        <v>295</v>
      </c>
      <c r="E23" s="2">
        <f t="shared" si="5"/>
        <v>148</v>
      </c>
      <c r="F23" s="2">
        <f t="shared" si="6"/>
        <v>99</v>
      </c>
      <c r="G23" s="2">
        <f t="shared" si="7"/>
        <v>590</v>
      </c>
      <c r="H23" s="2">
        <v>305</v>
      </c>
      <c r="J23" s="6">
        <f t="shared" si="8"/>
        <v>293.33333333333331</v>
      </c>
      <c r="K23" s="6"/>
      <c r="L23" s="12" t="s">
        <v>31</v>
      </c>
      <c r="M23" s="2" t="s">
        <v>36</v>
      </c>
      <c r="N23" s="2" t="s">
        <v>37</v>
      </c>
      <c r="O23" s="2" t="s">
        <v>38</v>
      </c>
    </row>
    <row r="24" spans="2:15" x14ac:dyDescent="0.3">
      <c r="C24" s="2">
        <v>45</v>
      </c>
      <c r="D24" s="2">
        <v>495</v>
      </c>
      <c r="E24" s="2">
        <f t="shared" si="5"/>
        <v>248</v>
      </c>
      <c r="F24" s="2">
        <f t="shared" si="6"/>
        <v>165</v>
      </c>
      <c r="G24" s="2">
        <f t="shared" si="7"/>
        <v>990</v>
      </c>
      <c r="H24" s="2">
        <v>360</v>
      </c>
      <c r="J24" s="2">
        <f>11*C24</f>
        <v>495</v>
      </c>
      <c r="L24" t="s">
        <v>33</v>
      </c>
      <c r="M24" s="2" t="s">
        <v>40</v>
      </c>
      <c r="N24" s="2" t="s">
        <v>40</v>
      </c>
      <c r="O24" s="2" t="s">
        <v>40</v>
      </c>
    </row>
    <row r="25" spans="2:15" x14ac:dyDescent="0.3">
      <c r="C25" s="2">
        <v>50</v>
      </c>
      <c r="D25" s="2">
        <v>550</v>
      </c>
      <c r="E25" s="2">
        <f t="shared" si="5"/>
        <v>275</v>
      </c>
      <c r="F25" s="2">
        <f t="shared" si="6"/>
        <v>184</v>
      </c>
      <c r="G25" s="2">
        <f t="shared" si="7"/>
        <v>1100</v>
      </c>
      <c r="H25" s="2">
        <v>425</v>
      </c>
      <c r="J25" s="2">
        <f t="shared" ref="J25:J30" si="9">11*C25</f>
        <v>550</v>
      </c>
      <c r="L25" t="s">
        <v>34</v>
      </c>
      <c r="M25" s="2" t="s">
        <v>41</v>
      </c>
      <c r="N25" s="2" t="s">
        <v>41</v>
      </c>
      <c r="O25" s="2" t="s">
        <v>41</v>
      </c>
    </row>
    <row r="26" spans="2:15" x14ac:dyDescent="0.3">
      <c r="C26" s="2">
        <v>55</v>
      </c>
      <c r="D26" s="2">
        <v>605</v>
      </c>
      <c r="E26" s="2">
        <f t="shared" si="5"/>
        <v>303</v>
      </c>
      <c r="F26" s="2">
        <f t="shared" si="6"/>
        <v>202</v>
      </c>
      <c r="G26" s="2">
        <f t="shared" si="7"/>
        <v>1210</v>
      </c>
      <c r="H26" s="2">
        <v>495</v>
      </c>
      <c r="J26" s="2">
        <f t="shared" si="9"/>
        <v>605</v>
      </c>
      <c r="L26" t="s">
        <v>32</v>
      </c>
      <c r="M26" s="2" t="s">
        <v>42</v>
      </c>
      <c r="N26" s="2" t="s">
        <v>42</v>
      </c>
      <c r="O26" s="2" t="s">
        <v>42</v>
      </c>
    </row>
    <row r="27" spans="2:15" x14ac:dyDescent="0.3">
      <c r="C27" s="2">
        <v>60</v>
      </c>
      <c r="D27" s="2">
        <v>660</v>
      </c>
      <c r="E27" s="2">
        <f t="shared" si="5"/>
        <v>330</v>
      </c>
      <c r="F27" s="2">
        <f t="shared" si="6"/>
        <v>220</v>
      </c>
      <c r="G27" s="2">
        <f t="shared" si="7"/>
        <v>1320</v>
      </c>
      <c r="H27" s="2">
        <v>570</v>
      </c>
      <c r="J27" s="2">
        <f t="shared" si="9"/>
        <v>660</v>
      </c>
      <c r="L27" t="s">
        <v>48</v>
      </c>
      <c r="M27" s="2" t="s">
        <v>43</v>
      </c>
      <c r="N27" s="2" t="s">
        <v>44</v>
      </c>
      <c r="O27" s="2" t="s">
        <v>45</v>
      </c>
    </row>
    <row r="28" spans="2:15" x14ac:dyDescent="0.3">
      <c r="C28" s="2">
        <v>65</v>
      </c>
      <c r="D28" s="2">
        <v>715</v>
      </c>
      <c r="E28" s="2">
        <f t="shared" si="5"/>
        <v>358</v>
      </c>
      <c r="F28" s="2">
        <f t="shared" si="6"/>
        <v>239</v>
      </c>
      <c r="G28" s="2">
        <f t="shared" si="7"/>
        <v>1430</v>
      </c>
      <c r="H28" s="2">
        <v>645</v>
      </c>
      <c r="J28" s="2">
        <f t="shared" si="9"/>
        <v>715</v>
      </c>
    </row>
    <row r="29" spans="2:15" x14ac:dyDescent="0.3">
      <c r="C29" s="2">
        <v>70</v>
      </c>
      <c r="D29" s="2">
        <v>770</v>
      </c>
      <c r="E29" s="2">
        <f t="shared" si="5"/>
        <v>385</v>
      </c>
      <c r="F29" s="2">
        <f t="shared" si="6"/>
        <v>257</v>
      </c>
      <c r="G29" s="2">
        <f t="shared" si="7"/>
        <v>1540</v>
      </c>
      <c r="H29" s="2">
        <v>730</v>
      </c>
      <c r="J29" s="2">
        <f t="shared" si="9"/>
        <v>770</v>
      </c>
      <c r="L29" t="s">
        <v>35</v>
      </c>
    </row>
    <row r="30" spans="2:15" x14ac:dyDescent="0.3">
      <c r="C30" s="2">
        <v>75</v>
      </c>
      <c r="D30" s="2">
        <v>825</v>
      </c>
      <c r="E30" s="2">
        <f t="shared" si="5"/>
        <v>413</v>
      </c>
      <c r="F30" s="2">
        <f t="shared" si="6"/>
        <v>275</v>
      </c>
      <c r="G30" s="2">
        <f t="shared" si="7"/>
        <v>1650</v>
      </c>
      <c r="H30" s="2">
        <v>820</v>
      </c>
      <c r="J30" s="2">
        <f t="shared" si="9"/>
        <v>825</v>
      </c>
      <c r="L30" t="s">
        <v>46</v>
      </c>
    </row>
    <row r="31" spans="2:15" x14ac:dyDescent="0.3">
      <c r="B31" t="s">
        <v>50</v>
      </c>
      <c r="L31" t="s">
        <v>49</v>
      </c>
    </row>
    <row r="33" spans="2:13" ht="34.5" customHeight="1" x14ac:dyDescent="0.35">
      <c r="B33" s="4" t="s">
        <v>57</v>
      </c>
      <c r="C33" s="3" t="s">
        <v>47</v>
      </c>
      <c r="D33" s="3" t="s">
        <v>26</v>
      </c>
      <c r="E33" s="3" t="s">
        <v>7</v>
      </c>
      <c r="F33" s="3" t="s">
        <v>8</v>
      </c>
      <c r="G33" s="3" t="s">
        <v>27</v>
      </c>
      <c r="H33" s="3" t="s">
        <v>28</v>
      </c>
      <c r="J33" s="3" t="s">
        <v>26</v>
      </c>
      <c r="M33" s="2"/>
    </row>
    <row r="34" spans="2:13" ht="17.25" x14ac:dyDescent="0.35">
      <c r="B34" s="1"/>
      <c r="C34" s="2" t="s">
        <v>0</v>
      </c>
      <c r="D34" s="2" t="s">
        <v>1</v>
      </c>
      <c r="E34" s="2" t="s">
        <v>2</v>
      </c>
      <c r="F34" s="2" t="s">
        <v>3</v>
      </c>
      <c r="G34" s="2" t="s">
        <v>4</v>
      </c>
      <c r="H34" s="2" t="s">
        <v>5</v>
      </c>
      <c r="J34" s="2" t="s">
        <v>29</v>
      </c>
    </row>
    <row r="35" spans="2:13" x14ac:dyDescent="0.3">
      <c r="B35" t="s">
        <v>55</v>
      </c>
      <c r="C35" s="2" t="s">
        <v>17</v>
      </c>
      <c r="D35" s="2">
        <v>105</v>
      </c>
      <c r="E35" s="2">
        <f>ROUNDUP(D35/2,0)</f>
        <v>53</v>
      </c>
      <c r="F35" s="2">
        <f>ROUNDUP(D35/3,0)</f>
        <v>35</v>
      </c>
      <c r="G35" s="2">
        <f>ROUNDUP(D35*2,0)</f>
        <v>210</v>
      </c>
      <c r="H35" s="2">
        <v>155</v>
      </c>
      <c r="J35" s="6">
        <f>10*25^2/60</f>
        <v>104.16666666666667</v>
      </c>
      <c r="K35" s="6"/>
    </row>
    <row r="36" spans="2:13" ht="17.25" x14ac:dyDescent="0.35">
      <c r="B36" t="s">
        <v>59</v>
      </c>
      <c r="C36" s="2">
        <v>30</v>
      </c>
      <c r="D36" s="2">
        <v>150</v>
      </c>
      <c r="E36" s="2">
        <f t="shared" ref="E36:E45" si="10">ROUNDUP(D36/2,0)</f>
        <v>75</v>
      </c>
      <c r="F36" s="2">
        <f t="shared" ref="F36:F45" si="11">ROUNDUP(D36/3,0)</f>
        <v>50</v>
      </c>
      <c r="G36" s="2">
        <f t="shared" ref="G36:G45" si="12">ROUNDUP(D36*2,0)</f>
        <v>300</v>
      </c>
      <c r="H36" s="2">
        <v>200</v>
      </c>
      <c r="J36" s="6">
        <f>10*C36^2/60</f>
        <v>150</v>
      </c>
      <c r="K36" s="6"/>
      <c r="L36" s="1" t="s">
        <v>51</v>
      </c>
    </row>
    <row r="37" spans="2:13" x14ac:dyDescent="0.3">
      <c r="C37" s="2">
        <v>35</v>
      </c>
      <c r="D37" s="2">
        <v>205</v>
      </c>
      <c r="E37" s="2">
        <f t="shared" si="10"/>
        <v>103</v>
      </c>
      <c r="F37" s="2">
        <f t="shared" si="11"/>
        <v>69</v>
      </c>
      <c r="G37" s="2">
        <f t="shared" si="12"/>
        <v>410</v>
      </c>
      <c r="H37" s="2">
        <v>250</v>
      </c>
      <c r="J37" s="6">
        <f t="shared" ref="J37:J38" si="13">10*C37^2/60</f>
        <v>204.16666666666666</v>
      </c>
      <c r="K37" s="6"/>
      <c r="L37" s="5" t="s">
        <v>53</v>
      </c>
    </row>
    <row r="38" spans="2:13" x14ac:dyDescent="0.3">
      <c r="C38" s="2">
        <v>40</v>
      </c>
      <c r="D38" s="2">
        <v>270</v>
      </c>
      <c r="E38" s="2">
        <f t="shared" si="10"/>
        <v>135</v>
      </c>
      <c r="F38" s="2">
        <f t="shared" si="11"/>
        <v>90</v>
      </c>
      <c r="G38" s="2">
        <f t="shared" si="12"/>
        <v>540</v>
      </c>
      <c r="H38" s="2">
        <v>305</v>
      </c>
      <c r="J38" s="6">
        <f t="shared" si="13"/>
        <v>266.66666666666669</v>
      </c>
      <c r="K38" s="6"/>
      <c r="L38" s="5" t="s">
        <v>52</v>
      </c>
    </row>
    <row r="39" spans="2:13" x14ac:dyDescent="0.3">
      <c r="C39" s="2">
        <v>45</v>
      </c>
      <c r="D39" s="2">
        <v>450</v>
      </c>
      <c r="E39" s="2">
        <f t="shared" si="10"/>
        <v>225</v>
      </c>
      <c r="F39" s="2">
        <f t="shared" si="11"/>
        <v>150</v>
      </c>
      <c r="G39" s="2">
        <f t="shared" si="12"/>
        <v>900</v>
      </c>
      <c r="H39" s="2">
        <v>360</v>
      </c>
      <c r="J39" s="2">
        <f>10*C39</f>
        <v>450</v>
      </c>
      <c r="L39" t="s">
        <v>101</v>
      </c>
    </row>
    <row r="40" spans="2:13" x14ac:dyDescent="0.3">
      <c r="C40" s="2">
        <v>50</v>
      </c>
      <c r="D40" s="2">
        <v>500</v>
      </c>
      <c r="E40" s="2">
        <f t="shared" si="10"/>
        <v>250</v>
      </c>
      <c r="F40" s="2">
        <f t="shared" si="11"/>
        <v>167</v>
      </c>
      <c r="G40" s="2">
        <f t="shared" si="12"/>
        <v>1000</v>
      </c>
      <c r="H40" s="2">
        <v>425</v>
      </c>
      <c r="J40" s="2">
        <f t="shared" ref="J40:J45" si="14">10*C40</f>
        <v>500</v>
      </c>
    </row>
    <row r="41" spans="2:13" x14ac:dyDescent="0.3">
      <c r="C41" s="2">
        <v>55</v>
      </c>
      <c r="D41" s="2">
        <v>550</v>
      </c>
      <c r="E41" s="2">
        <f t="shared" si="10"/>
        <v>275</v>
      </c>
      <c r="F41" s="2">
        <f t="shared" si="11"/>
        <v>184</v>
      </c>
      <c r="G41" s="2">
        <f t="shared" si="12"/>
        <v>1100</v>
      </c>
      <c r="H41" s="2">
        <v>495</v>
      </c>
      <c r="J41" s="2">
        <f t="shared" si="14"/>
        <v>550</v>
      </c>
    </row>
    <row r="42" spans="2:13" x14ac:dyDescent="0.3">
      <c r="C42" s="2">
        <v>60</v>
      </c>
      <c r="D42" s="2">
        <v>600</v>
      </c>
      <c r="E42" s="2">
        <f t="shared" si="10"/>
        <v>300</v>
      </c>
      <c r="F42" s="2">
        <f t="shared" si="11"/>
        <v>200</v>
      </c>
      <c r="G42" s="2">
        <f t="shared" si="12"/>
        <v>1200</v>
      </c>
      <c r="H42" s="2">
        <v>570</v>
      </c>
      <c r="J42" s="2">
        <f t="shared" si="14"/>
        <v>600</v>
      </c>
    </row>
    <row r="43" spans="2:13" x14ac:dyDescent="0.3">
      <c r="C43" s="2">
        <v>65</v>
      </c>
      <c r="D43" s="2">
        <v>650</v>
      </c>
      <c r="E43" s="2">
        <f t="shared" si="10"/>
        <v>325</v>
      </c>
      <c r="F43" s="2">
        <f t="shared" si="11"/>
        <v>217</v>
      </c>
      <c r="G43" s="2">
        <f t="shared" si="12"/>
        <v>1300</v>
      </c>
      <c r="H43" s="2">
        <v>645</v>
      </c>
      <c r="J43" s="2">
        <f t="shared" si="14"/>
        <v>650</v>
      </c>
    </row>
    <row r="44" spans="2:13" x14ac:dyDescent="0.3">
      <c r="C44" s="2">
        <v>70</v>
      </c>
      <c r="D44" s="2">
        <v>700</v>
      </c>
      <c r="E44" s="2">
        <f t="shared" si="10"/>
        <v>350</v>
      </c>
      <c r="F44" s="2">
        <f t="shared" si="11"/>
        <v>234</v>
      </c>
      <c r="G44" s="2">
        <f t="shared" si="12"/>
        <v>1400</v>
      </c>
      <c r="H44" s="2">
        <v>730</v>
      </c>
      <c r="J44" s="2">
        <f t="shared" si="14"/>
        <v>700</v>
      </c>
    </row>
    <row r="45" spans="2:13" x14ac:dyDescent="0.3">
      <c r="C45" s="2">
        <v>75</v>
      </c>
      <c r="D45" s="2">
        <v>750</v>
      </c>
      <c r="E45" s="2">
        <f t="shared" si="10"/>
        <v>375</v>
      </c>
      <c r="F45" s="2">
        <f t="shared" si="11"/>
        <v>250</v>
      </c>
      <c r="G45" s="2">
        <f t="shared" si="12"/>
        <v>1500</v>
      </c>
      <c r="H45" s="2">
        <v>820</v>
      </c>
      <c r="J45" s="2">
        <f t="shared" si="14"/>
        <v>750</v>
      </c>
    </row>
    <row r="46" spans="2:13" x14ac:dyDescent="0.3">
      <c r="B46" t="s">
        <v>50</v>
      </c>
    </row>
    <row r="49" spans="2:10" ht="34.5" customHeight="1" x14ac:dyDescent="0.35">
      <c r="B49" s="4" t="s">
        <v>56</v>
      </c>
      <c r="C49" s="3" t="s">
        <v>47</v>
      </c>
      <c r="D49" s="3" t="s">
        <v>26</v>
      </c>
      <c r="E49" s="3" t="s">
        <v>7</v>
      </c>
      <c r="F49" s="3" t="s">
        <v>8</v>
      </c>
      <c r="G49" s="3" t="s">
        <v>27</v>
      </c>
      <c r="H49" s="3" t="s">
        <v>28</v>
      </c>
      <c r="J49" s="3" t="s">
        <v>26</v>
      </c>
    </row>
    <row r="50" spans="2:10" ht="17.25" x14ac:dyDescent="0.35">
      <c r="B50" s="1"/>
      <c r="C50" s="2" t="s">
        <v>0</v>
      </c>
      <c r="D50" s="2" t="s">
        <v>1</v>
      </c>
      <c r="E50" s="2" t="s">
        <v>2</v>
      </c>
      <c r="F50" s="2" t="s">
        <v>3</v>
      </c>
      <c r="G50" s="2" t="s">
        <v>4</v>
      </c>
      <c r="H50" s="2" t="s">
        <v>5</v>
      </c>
      <c r="J50" s="2" t="s">
        <v>29</v>
      </c>
    </row>
    <row r="51" spans="2:10" x14ac:dyDescent="0.3">
      <c r="B51" t="s">
        <v>55</v>
      </c>
      <c r="C51" s="2" t="s">
        <v>17</v>
      </c>
      <c r="D51" s="2">
        <v>95</v>
      </c>
      <c r="E51" s="2">
        <f>ROUNDUP(D51/2,0)</f>
        <v>48</v>
      </c>
      <c r="F51" s="2">
        <f>ROUNDUP(D51/3,0)</f>
        <v>32</v>
      </c>
      <c r="G51" s="2">
        <f>ROUNDUP(D51*2,0)</f>
        <v>190</v>
      </c>
      <c r="H51" s="2">
        <v>155</v>
      </c>
      <c r="J51" s="6">
        <f>9*25^2/60</f>
        <v>93.75</v>
      </c>
    </row>
    <row r="52" spans="2:10" x14ac:dyDescent="0.3">
      <c r="B52" t="s">
        <v>59</v>
      </c>
      <c r="C52" s="2">
        <v>30</v>
      </c>
      <c r="D52" s="2">
        <v>135</v>
      </c>
      <c r="E52" s="2">
        <f t="shared" ref="E52:E61" si="15">ROUNDUP(D52/2,0)</f>
        <v>68</v>
      </c>
      <c r="F52" s="2">
        <f t="shared" ref="F52:F61" si="16">ROUNDUP(D52/3,0)</f>
        <v>45</v>
      </c>
      <c r="G52" s="2">
        <f t="shared" ref="G52:G61" si="17">ROUNDUP(D52*2,0)</f>
        <v>270</v>
      </c>
      <c r="H52" s="2">
        <v>200</v>
      </c>
      <c r="J52" s="7">
        <f>9*C52^2/60</f>
        <v>135</v>
      </c>
    </row>
    <row r="53" spans="2:10" x14ac:dyDescent="0.3">
      <c r="C53" s="2">
        <v>35</v>
      </c>
      <c r="D53" s="2">
        <v>185</v>
      </c>
      <c r="E53" s="2">
        <f t="shared" si="15"/>
        <v>93</v>
      </c>
      <c r="F53" s="2">
        <f t="shared" si="16"/>
        <v>62</v>
      </c>
      <c r="G53" s="2">
        <f t="shared" si="17"/>
        <v>370</v>
      </c>
      <c r="H53" s="2">
        <v>250</v>
      </c>
      <c r="J53" s="6">
        <f t="shared" ref="J53:J54" si="18">9*C53^2/60</f>
        <v>183.75</v>
      </c>
    </row>
    <row r="54" spans="2:10" x14ac:dyDescent="0.3">
      <c r="C54" s="2">
        <v>40</v>
      </c>
      <c r="D54" s="2">
        <v>240</v>
      </c>
      <c r="E54" s="2">
        <f t="shared" si="15"/>
        <v>120</v>
      </c>
      <c r="F54" s="2">
        <f t="shared" si="16"/>
        <v>80</v>
      </c>
      <c r="G54" s="2">
        <f t="shared" si="17"/>
        <v>480</v>
      </c>
      <c r="H54" s="2">
        <v>305</v>
      </c>
      <c r="J54" s="7">
        <f t="shared" si="18"/>
        <v>240</v>
      </c>
    </row>
    <row r="55" spans="2:10" x14ac:dyDescent="0.3">
      <c r="C55" s="2">
        <v>45</v>
      </c>
      <c r="D55" s="2">
        <v>405</v>
      </c>
      <c r="E55" s="2">
        <f t="shared" si="15"/>
        <v>203</v>
      </c>
      <c r="F55" s="2">
        <f t="shared" si="16"/>
        <v>135</v>
      </c>
      <c r="G55" s="2">
        <f t="shared" si="17"/>
        <v>810</v>
      </c>
      <c r="H55" s="2">
        <v>360</v>
      </c>
      <c r="J55" s="2">
        <f>9*C55</f>
        <v>405</v>
      </c>
    </row>
    <row r="56" spans="2:10" x14ac:dyDescent="0.3">
      <c r="C56" s="2">
        <v>50</v>
      </c>
      <c r="D56" s="2">
        <v>450</v>
      </c>
      <c r="E56" s="2">
        <f t="shared" si="15"/>
        <v>225</v>
      </c>
      <c r="F56" s="2">
        <f t="shared" si="16"/>
        <v>150</v>
      </c>
      <c r="G56" s="2">
        <f t="shared" si="17"/>
        <v>900</v>
      </c>
      <c r="H56" s="2">
        <v>425</v>
      </c>
      <c r="J56" s="2">
        <f t="shared" ref="J56:J61" si="19">9*C56</f>
        <v>450</v>
      </c>
    </row>
    <row r="57" spans="2:10" x14ac:dyDescent="0.3">
      <c r="C57" s="2">
        <v>55</v>
      </c>
      <c r="D57" s="2">
        <v>495</v>
      </c>
      <c r="E57" s="2">
        <f t="shared" si="15"/>
        <v>248</v>
      </c>
      <c r="F57" s="2">
        <f t="shared" si="16"/>
        <v>165</v>
      </c>
      <c r="G57" s="2">
        <f t="shared" si="17"/>
        <v>990</v>
      </c>
      <c r="H57" s="2">
        <v>495</v>
      </c>
      <c r="J57" s="2">
        <f t="shared" si="19"/>
        <v>495</v>
      </c>
    </row>
    <row r="58" spans="2:10" x14ac:dyDescent="0.3">
      <c r="C58" s="2">
        <v>60</v>
      </c>
      <c r="D58" s="2">
        <v>540</v>
      </c>
      <c r="E58" s="2">
        <f t="shared" si="15"/>
        <v>270</v>
      </c>
      <c r="F58" s="2">
        <f t="shared" si="16"/>
        <v>180</v>
      </c>
      <c r="G58" s="2">
        <f t="shared" si="17"/>
        <v>1080</v>
      </c>
      <c r="H58" s="2">
        <v>570</v>
      </c>
      <c r="J58" s="2">
        <f t="shared" si="19"/>
        <v>540</v>
      </c>
    </row>
    <row r="59" spans="2:10" x14ac:dyDescent="0.3">
      <c r="C59" s="2">
        <v>65</v>
      </c>
      <c r="D59" s="2">
        <v>585</v>
      </c>
      <c r="E59" s="2">
        <f t="shared" si="15"/>
        <v>293</v>
      </c>
      <c r="F59" s="2">
        <f t="shared" si="16"/>
        <v>195</v>
      </c>
      <c r="G59" s="2">
        <f t="shared" si="17"/>
        <v>1170</v>
      </c>
      <c r="H59" s="2">
        <v>645</v>
      </c>
      <c r="J59" s="2">
        <f t="shared" si="19"/>
        <v>585</v>
      </c>
    </row>
    <row r="60" spans="2:10" x14ac:dyDescent="0.3">
      <c r="C60" s="2">
        <v>70</v>
      </c>
      <c r="D60" s="2">
        <v>630</v>
      </c>
      <c r="E60" s="2">
        <f t="shared" si="15"/>
        <v>315</v>
      </c>
      <c r="F60" s="2">
        <f t="shared" si="16"/>
        <v>210</v>
      </c>
      <c r="G60" s="2">
        <f t="shared" si="17"/>
        <v>1260</v>
      </c>
      <c r="H60" s="2">
        <v>730</v>
      </c>
      <c r="J60" s="2">
        <f t="shared" si="19"/>
        <v>630</v>
      </c>
    </row>
    <row r="61" spans="2:10" x14ac:dyDescent="0.3">
      <c r="C61" s="2">
        <v>75</v>
      </c>
      <c r="D61" s="2">
        <v>675</v>
      </c>
      <c r="E61" s="2">
        <f t="shared" si="15"/>
        <v>338</v>
      </c>
      <c r="F61" s="2">
        <f t="shared" si="16"/>
        <v>225</v>
      </c>
      <c r="G61" s="2">
        <f t="shared" si="17"/>
        <v>1350</v>
      </c>
      <c r="H61" s="2">
        <v>820</v>
      </c>
      <c r="J61" s="2">
        <f t="shared" si="19"/>
        <v>675</v>
      </c>
    </row>
    <row r="62" spans="2:10" x14ac:dyDescent="0.3">
      <c r="B62" t="s">
        <v>50</v>
      </c>
    </row>
    <row r="65" spans="2:13" ht="17.25" x14ac:dyDescent="0.35">
      <c r="B65" s="1" t="s">
        <v>60</v>
      </c>
    </row>
    <row r="66" spans="2:13" x14ac:dyDescent="0.3">
      <c r="C66" s="9" t="s">
        <v>61</v>
      </c>
      <c r="D66" s="9"/>
      <c r="E66" s="9"/>
      <c r="F66" s="9"/>
      <c r="G66" s="9" t="s">
        <v>64</v>
      </c>
      <c r="H66" s="9"/>
      <c r="I66" s="9"/>
      <c r="J66" s="9"/>
      <c r="K66" s="9" t="s">
        <v>65</v>
      </c>
      <c r="L66" s="9"/>
    </row>
    <row r="67" spans="2:13" x14ac:dyDescent="0.3">
      <c r="C67" s="9" t="s">
        <v>62</v>
      </c>
      <c r="D67" s="9"/>
      <c r="E67" s="9"/>
      <c r="F67" s="9"/>
      <c r="G67" s="9" t="s">
        <v>63</v>
      </c>
      <c r="H67" s="9"/>
      <c r="I67" s="9"/>
      <c r="J67" s="9"/>
      <c r="K67" s="9" t="s">
        <v>66</v>
      </c>
      <c r="L67" s="9"/>
    </row>
    <row r="68" spans="2:13" x14ac:dyDescent="0.3">
      <c r="C68" s="9" t="s">
        <v>63</v>
      </c>
      <c r="D68" s="9"/>
      <c r="E68" s="9"/>
      <c r="F68" s="9"/>
      <c r="L68" s="9"/>
      <c r="M68" s="2" t="s">
        <v>28</v>
      </c>
    </row>
    <row r="69" spans="2:13" x14ac:dyDescent="0.3">
      <c r="B69" s="2" t="s">
        <v>69</v>
      </c>
      <c r="C69" s="2">
        <v>9</v>
      </c>
      <c r="D69" s="2">
        <v>10</v>
      </c>
      <c r="E69" s="2">
        <v>11</v>
      </c>
      <c r="F69" s="2">
        <v>12</v>
      </c>
      <c r="G69" s="2">
        <v>9</v>
      </c>
      <c r="H69" s="2">
        <v>10</v>
      </c>
      <c r="I69" s="2">
        <v>11</v>
      </c>
      <c r="J69" s="2">
        <v>12</v>
      </c>
      <c r="K69" t="s">
        <v>67</v>
      </c>
      <c r="L69" s="2" t="s">
        <v>68</v>
      </c>
      <c r="M69" s="2"/>
    </row>
    <row r="70" spans="2:13" x14ac:dyDescent="0.3">
      <c r="B70" s="2" t="s">
        <v>70</v>
      </c>
      <c r="C70" s="2">
        <v>95</v>
      </c>
      <c r="D70" s="2">
        <v>105</v>
      </c>
      <c r="E70" s="2">
        <v>115</v>
      </c>
      <c r="F70" s="2">
        <v>125</v>
      </c>
      <c r="G70" s="2">
        <v>5</v>
      </c>
      <c r="H70" s="2">
        <v>6</v>
      </c>
      <c r="I70" s="2">
        <v>6</v>
      </c>
      <c r="J70" s="2">
        <v>6</v>
      </c>
      <c r="K70" s="2">
        <v>25</v>
      </c>
      <c r="L70" s="2">
        <v>50</v>
      </c>
      <c r="M70" s="2"/>
    </row>
    <row r="71" spans="2:13" x14ac:dyDescent="0.3">
      <c r="B71" s="2">
        <v>30</v>
      </c>
      <c r="C71" s="2">
        <v>135</v>
      </c>
      <c r="D71" s="2">
        <v>150</v>
      </c>
      <c r="E71" s="2">
        <v>165</v>
      </c>
      <c r="F71" s="2">
        <v>180</v>
      </c>
      <c r="G71" s="2">
        <v>6</v>
      </c>
      <c r="H71" s="2">
        <v>6</v>
      </c>
      <c r="I71" s="2">
        <v>7</v>
      </c>
      <c r="J71" s="2">
        <v>7</v>
      </c>
      <c r="K71" s="2">
        <v>30</v>
      </c>
      <c r="L71" s="2">
        <v>60</v>
      </c>
      <c r="M71" s="2" t="s">
        <v>59</v>
      </c>
    </row>
    <row r="72" spans="2:13" x14ac:dyDescent="0.3">
      <c r="B72" s="2">
        <v>35</v>
      </c>
      <c r="C72" s="2">
        <v>185</v>
      </c>
      <c r="D72" s="2">
        <v>205</v>
      </c>
      <c r="E72" s="2">
        <v>225</v>
      </c>
      <c r="F72" s="2">
        <v>245</v>
      </c>
      <c r="G72" s="2">
        <v>7</v>
      </c>
      <c r="H72" s="2">
        <v>7</v>
      </c>
      <c r="I72" s="2">
        <v>8</v>
      </c>
      <c r="J72" s="2">
        <v>8</v>
      </c>
      <c r="K72" s="2">
        <v>35</v>
      </c>
      <c r="L72" s="2">
        <v>70</v>
      </c>
      <c r="M72" s="2">
        <v>155</v>
      </c>
    </row>
    <row r="73" spans="2:13" x14ac:dyDescent="0.3">
      <c r="B73" s="2">
        <v>40</v>
      </c>
      <c r="C73" s="2">
        <v>240</v>
      </c>
      <c r="D73" s="2">
        <v>270</v>
      </c>
      <c r="E73" s="2">
        <v>295</v>
      </c>
      <c r="F73" s="2">
        <v>320</v>
      </c>
      <c r="G73" s="2">
        <v>7</v>
      </c>
      <c r="H73" s="2">
        <v>8</v>
      </c>
      <c r="I73" s="2">
        <v>9</v>
      </c>
      <c r="J73" s="2">
        <v>9</v>
      </c>
      <c r="K73" s="2">
        <v>40</v>
      </c>
      <c r="L73" s="2">
        <v>80</v>
      </c>
      <c r="M73" s="2">
        <v>200</v>
      </c>
    </row>
    <row r="74" spans="2:13" x14ac:dyDescent="0.3">
      <c r="B74" s="2">
        <v>45</v>
      </c>
      <c r="C74" s="2">
        <v>405</v>
      </c>
      <c r="D74" s="2">
        <v>450</v>
      </c>
      <c r="E74" s="2">
        <v>495</v>
      </c>
      <c r="F74" s="2">
        <v>540</v>
      </c>
      <c r="G74" s="2">
        <v>10</v>
      </c>
      <c r="H74" s="2">
        <v>11</v>
      </c>
      <c r="I74" s="2">
        <v>12</v>
      </c>
      <c r="J74" s="2">
        <v>13</v>
      </c>
      <c r="K74" s="2">
        <v>45</v>
      </c>
      <c r="L74" s="2">
        <v>90</v>
      </c>
      <c r="M74" s="2">
        <v>250</v>
      </c>
    </row>
    <row r="75" spans="2:13" x14ac:dyDescent="0.3">
      <c r="B75" s="2">
        <v>50</v>
      </c>
      <c r="C75" s="2">
        <v>450</v>
      </c>
      <c r="D75" s="2">
        <v>500</v>
      </c>
      <c r="E75" s="2">
        <v>550</v>
      </c>
      <c r="F75" s="2">
        <v>600</v>
      </c>
      <c r="G75" s="2">
        <v>10</v>
      </c>
      <c r="H75" s="2">
        <v>11</v>
      </c>
      <c r="I75" s="2">
        <v>12</v>
      </c>
      <c r="J75" s="2">
        <v>13</v>
      </c>
      <c r="K75" s="2">
        <v>50</v>
      </c>
      <c r="L75" s="2">
        <v>100</v>
      </c>
      <c r="M75" s="2">
        <v>305</v>
      </c>
    </row>
    <row r="76" spans="2:13" x14ac:dyDescent="0.3">
      <c r="B76" s="2">
        <v>55</v>
      </c>
      <c r="C76" s="2">
        <v>495</v>
      </c>
      <c r="D76" s="2">
        <v>550</v>
      </c>
      <c r="E76" s="2">
        <v>605</v>
      </c>
      <c r="F76" s="2">
        <v>660</v>
      </c>
      <c r="G76" s="2">
        <v>10</v>
      </c>
      <c r="H76" s="2">
        <v>11</v>
      </c>
      <c r="I76" s="2">
        <v>12</v>
      </c>
      <c r="J76" s="2">
        <v>13</v>
      </c>
      <c r="K76" s="2">
        <v>55</v>
      </c>
      <c r="L76" s="2">
        <v>110</v>
      </c>
      <c r="M76" s="2">
        <v>360</v>
      </c>
    </row>
    <row r="77" spans="2:13" x14ac:dyDescent="0.3">
      <c r="B77" s="2">
        <v>60</v>
      </c>
      <c r="C77" s="2">
        <v>540</v>
      </c>
      <c r="D77" s="2">
        <v>600</v>
      </c>
      <c r="E77" s="2">
        <v>660</v>
      </c>
      <c r="F77" s="2">
        <v>720</v>
      </c>
      <c r="G77" s="2">
        <v>10</v>
      </c>
      <c r="H77" s="2">
        <v>11</v>
      </c>
      <c r="I77" s="2">
        <v>12</v>
      </c>
      <c r="J77" s="2">
        <v>13</v>
      </c>
      <c r="K77" s="2">
        <v>60</v>
      </c>
      <c r="L77" s="2">
        <v>120</v>
      </c>
      <c r="M77" s="2">
        <v>425</v>
      </c>
    </row>
    <row r="78" spans="2:13" x14ac:dyDescent="0.3">
      <c r="B78" s="2">
        <v>65</v>
      </c>
      <c r="C78" s="2">
        <v>585</v>
      </c>
      <c r="D78" s="2">
        <v>650</v>
      </c>
      <c r="E78" s="2">
        <v>715</v>
      </c>
      <c r="F78" s="2">
        <v>780</v>
      </c>
      <c r="G78" s="2">
        <v>10</v>
      </c>
      <c r="H78" s="2">
        <v>11</v>
      </c>
      <c r="I78" s="2">
        <v>12</v>
      </c>
      <c r="J78" s="2">
        <v>13</v>
      </c>
      <c r="K78" s="2">
        <v>65</v>
      </c>
      <c r="L78" s="2">
        <v>130</v>
      </c>
      <c r="M78" s="2">
        <v>495</v>
      </c>
    </row>
    <row r="79" spans="2:13" x14ac:dyDescent="0.3">
      <c r="B79" s="2">
        <v>70</v>
      </c>
      <c r="C79" s="2">
        <v>630</v>
      </c>
      <c r="D79" s="2">
        <v>700</v>
      </c>
      <c r="E79" s="2">
        <v>770</v>
      </c>
      <c r="F79" s="2">
        <v>840</v>
      </c>
      <c r="G79" s="2">
        <v>10</v>
      </c>
      <c r="H79" s="2">
        <v>11</v>
      </c>
      <c r="I79" s="2">
        <v>12</v>
      </c>
      <c r="J79" s="2">
        <v>13</v>
      </c>
      <c r="K79" s="2">
        <v>70</v>
      </c>
      <c r="L79" s="2">
        <v>140</v>
      </c>
      <c r="M79" s="2">
        <v>570</v>
      </c>
    </row>
    <row r="80" spans="2:13" x14ac:dyDescent="0.3">
      <c r="B80" s="2">
        <v>75</v>
      </c>
      <c r="C80" s="2">
        <v>675</v>
      </c>
      <c r="D80" s="2">
        <v>750</v>
      </c>
      <c r="E80" s="2">
        <v>825</v>
      </c>
      <c r="F80" s="2">
        <v>900</v>
      </c>
      <c r="G80" s="2">
        <v>10</v>
      </c>
      <c r="H80" s="2">
        <v>11</v>
      </c>
      <c r="I80" s="2">
        <v>12</v>
      </c>
      <c r="J80" s="2">
        <v>13</v>
      </c>
      <c r="K80" s="2">
        <v>75</v>
      </c>
      <c r="L80" s="2">
        <v>150</v>
      </c>
      <c r="M80" s="2">
        <v>645</v>
      </c>
    </row>
    <row r="81" spans="2:13" x14ac:dyDescent="0.3">
      <c r="B81" s="2">
        <v>80</v>
      </c>
      <c r="C81" s="2">
        <v>720</v>
      </c>
      <c r="D81" s="2">
        <v>800</v>
      </c>
      <c r="E81" s="2">
        <v>880</v>
      </c>
      <c r="F81" s="2">
        <v>960</v>
      </c>
      <c r="G81" s="2">
        <v>10</v>
      </c>
      <c r="H81" s="2">
        <v>11</v>
      </c>
      <c r="I81" s="2">
        <v>12</v>
      </c>
      <c r="J81" s="2">
        <v>13</v>
      </c>
      <c r="K81" s="2">
        <v>80</v>
      </c>
      <c r="L81" s="2">
        <v>160</v>
      </c>
      <c r="M81" s="2">
        <v>730</v>
      </c>
    </row>
    <row r="82" spans="2:13" x14ac:dyDescent="0.3">
      <c r="M82" s="2">
        <v>820</v>
      </c>
    </row>
    <row r="84" spans="2:13" x14ac:dyDescent="0.3">
      <c r="B84" t="s">
        <v>77</v>
      </c>
      <c r="E84" s="5" t="s">
        <v>86</v>
      </c>
    </row>
    <row r="85" spans="2:13" x14ac:dyDescent="0.3">
      <c r="B85" s="2" t="s">
        <v>18</v>
      </c>
      <c r="C85" s="2" t="s">
        <v>75</v>
      </c>
      <c r="E85" s="2" t="s">
        <v>18</v>
      </c>
      <c r="F85" s="2" t="s">
        <v>87</v>
      </c>
    </row>
    <row r="86" spans="2:13" x14ac:dyDescent="0.3">
      <c r="B86" s="2" t="s">
        <v>74</v>
      </c>
      <c r="C86" s="2" t="s">
        <v>76</v>
      </c>
      <c r="E86" s="2" t="s">
        <v>74</v>
      </c>
      <c r="F86" s="2" t="s">
        <v>88</v>
      </c>
    </row>
    <row r="87" spans="2:13" x14ac:dyDescent="0.3">
      <c r="B87" s="2">
        <v>70</v>
      </c>
      <c r="C87" s="10" t="s">
        <v>79</v>
      </c>
      <c r="E87" s="2" t="s">
        <v>89</v>
      </c>
      <c r="F87" s="2">
        <v>30</v>
      </c>
    </row>
    <row r="88" spans="2:13" x14ac:dyDescent="0.3">
      <c r="B88" s="2">
        <v>60</v>
      </c>
      <c r="C88" s="10" t="s">
        <v>80</v>
      </c>
      <c r="E88" s="2" t="s">
        <v>90</v>
      </c>
      <c r="F88" s="2">
        <v>20</v>
      </c>
    </row>
    <row r="89" spans="2:13" x14ac:dyDescent="0.3">
      <c r="B89" s="2">
        <v>55</v>
      </c>
      <c r="C89" s="10" t="s">
        <v>81</v>
      </c>
      <c r="E89" s="2">
        <v>40</v>
      </c>
      <c r="F89" s="2">
        <v>15</v>
      </c>
    </row>
    <row r="90" spans="2:13" x14ac:dyDescent="0.3">
      <c r="B90" s="2">
        <v>50</v>
      </c>
      <c r="C90" s="10" t="s">
        <v>82</v>
      </c>
      <c r="E90" s="2" t="s">
        <v>91</v>
      </c>
      <c r="F90" s="2">
        <v>14</v>
      </c>
    </row>
    <row r="91" spans="2:13" x14ac:dyDescent="0.3">
      <c r="B91" s="2">
        <v>45</v>
      </c>
      <c r="C91" s="10" t="s">
        <v>83</v>
      </c>
    </row>
    <row r="92" spans="2:13" x14ac:dyDescent="0.3">
      <c r="B92" s="2">
        <v>40</v>
      </c>
      <c r="C92" s="10" t="s">
        <v>84</v>
      </c>
      <c r="E92" s="5" t="s">
        <v>92</v>
      </c>
    </row>
    <row r="93" spans="2:13" x14ac:dyDescent="0.3">
      <c r="B93" s="2">
        <v>30</v>
      </c>
      <c r="C93" s="10" t="s">
        <v>85</v>
      </c>
    </row>
    <row r="95" spans="2:13" x14ac:dyDescent="0.3">
      <c r="B95" t="s">
        <v>78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CC43-335B-4A1D-9134-DE1CE956348B}">
  <dimension ref="B2:H10"/>
  <sheetViews>
    <sheetView workbookViewId="0">
      <selection activeCell="G6" sqref="G6"/>
    </sheetView>
  </sheetViews>
  <sheetFormatPr defaultRowHeight="16.5" x14ac:dyDescent="0.3"/>
  <cols>
    <col min="2" max="3" width="11.625" style="2" customWidth="1"/>
    <col min="4" max="4" width="22.125" style="2" customWidth="1"/>
    <col min="5" max="5" width="9" style="2"/>
    <col min="7" max="7" width="11.625" style="2" customWidth="1"/>
    <col min="8" max="8" width="9" style="2"/>
    <col min="9" max="9" width="46.625" customWidth="1"/>
    <col min="10" max="12" width="18.875" customWidth="1"/>
  </cols>
  <sheetData>
    <row r="2" spans="2:3" x14ac:dyDescent="0.3">
      <c r="B2" s="9" t="s">
        <v>86</v>
      </c>
      <c r="C2" s="9"/>
    </row>
    <row r="3" spans="2:3" x14ac:dyDescent="0.3">
      <c r="B3" s="2" t="s">
        <v>18</v>
      </c>
      <c r="C3" s="2" t="s">
        <v>87</v>
      </c>
    </row>
    <row r="4" spans="2:3" x14ac:dyDescent="0.3">
      <c r="B4" s="2" t="s">
        <v>74</v>
      </c>
      <c r="C4" s="2" t="s">
        <v>88</v>
      </c>
    </row>
    <row r="5" spans="2:3" x14ac:dyDescent="0.3">
      <c r="B5" s="13" t="s">
        <v>100</v>
      </c>
      <c r="C5" s="2">
        <v>30</v>
      </c>
    </row>
    <row r="6" spans="2:3" x14ac:dyDescent="0.3">
      <c r="B6" s="2" t="s">
        <v>90</v>
      </c>
      <c r="C6" s="2">
        <v>20</v>
      </c>
    </row>
    <row r="7" spans="2:3" x14ac:dyDescent="0.3">
      <c r="B7" s="2">
        <v>40</v>
      </c>
      <c r="C7" s="2">
        <v>15</v>
      </c>
    </row>
    <row r="8" spans="2:3" x14ac:dyDescent="0.3">
      <c r="B8" s="2" t="s">
        <v>91</v>
      </c>
      <c r="C8" s="2">
        <v>14</v>
      </c>
    </row>
    <row r="10" spans="2:3" x14ac:dyDescent="0.3">
      <c r="B10" s="5" t="s">
        <v>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34AB-B31F-4C98-ACE5-5D243356005C}">
  <dimension ref="A3:O64"/>
  <sheetViews>
    <sheetView workbookViewId="0">
      <selection activeCell="D19" sqref="D19"/>
    </sheetView>
  </sheetViews>
  <sheetFormatPr defaultRowHeight="16.5" x14ac:dyDescent="0.3"/>
  <cols>
    <col min="1" max="1" width="46.625" customWidth="1"/>
    <col min="2" max="4" width="18.875" customWidth="1"/>
  </cols>
  <sheetData>
    <row r="3" spans="1:6" ht="17.25" x14ac:dyDescent="0.35">
      <c r="A3" s="8" t="s">
        <v>30</v>
      </c>
    </row>
    <row r="4" spans="1:6" x14ac:dyDescent="0.3">
      <c r="A4" s="5"/>
      <c r="B4" s="9" t="s">
        <v>39</v>
      </c>
      <c r="C4" s="9"/>
      <c r="D4" s="9"/>
    </row>
    <row r="5" spans="1:6" x14ac:dyDescent="0.3">
      <c r="A5" t="s">
        <v>31</v>
      </c>
      <c r="B5" s="2" t="s">
        <v>36</v>
      </c>
      <c r="C5" s="2" t="s">
        <v>37</v>
      </c>
      <c r="D5" s="2" t="s">
        <v>38</v>
      </c>
    </row>
    <row r="6" spans="1:6" x14ac:dyDescent="0.3">
      <c r="A6" t="s">
        <v>33</v>
      </c>
      <c r="B6" s="2" t="s">
        <v>40</v>
      </c>
      <c r="C6" s="2" t="s">
        <v>40</v>
      </c>
      <c r="D6" s="2" t="s">
        <v>40</v>
      </c>
    </row>
    <row r="7" spans="1:6" x14ac:dyDescent="0.3">
      <c r="A7" t="s">
        <v>34</v>
      </c>
      <c r="B7" s="2" t="s">
        <v>41</v>
      </c>
      <c r="C7" s="2" t="s">
        <v>41</v>
      </c>
      <c r="D7" s="2" t="s">
        <v>41</v>
      </c>
    </row>
    <row r="8" spans="1:6" x14ac:dyDescent="0.3">
      <c r="A8" t="s">
        <v>32</v>
      </c>
      <c r="B8" s="2" t="s">
        <v>42</v>
      </c>
      <c r="C8" s="2" t="s">
        <v>42</v>
      </c>
      <c r="D8" s="2" t="s">
        <v>42</v>
      </c>
    </row>
    <row r="9" spans="1:6" x14ac:dyDescent="0.3">
      <c r="A9" t="s">
        <v>48</v>
      </c>
      <c r="B9" s="2" t="s">
        <v>43</v>
      </c>
      <c r="C9" s="2" t="s">
        <v>44</v>
      </c>
      <c r="D9" s="2" t="s">
        <v>45</v>
      </c>
    </row>
    <row r="11" spans="1:6" ht="33" customHeight="1" x14ac:dyDescent="0.3">
      <c r="A11" s="14" t="s">
        <v>35</v>
      </c>
      <c r="B11" s="14"/>
      <c r="C11" s="14"/>
      <c r="D11" s="14"/>
      <c r="E11" s="14"/>
      <c r="F11" s="14"/>
    </row>
    <row r="12" spans="1:6" ht="82.5" customHeight="1" x14ac:dyDescent="0.3">
      <c r="A12" s="14" t="s">
        <v>46</v>
      </c>
      <c r="B12" s="14"/>
      <c r="C12" s="14"/>
      <c r="D12" s="14"/>
      <c r="E12" s="14"/>
      <c r="F12" s="14"/>
    </row>
    <row r="13" spans="1:6" x14ac:dyDescent="0.3">
      <c r="A13" t="s">
        <v>49</v>
      </c>
    </row>
    <row r="15" spans="1:6" ht="34.5" customHeight="1" x14ac:dyDescent="0.3">
      <c r="B15" s="2"/>
    </row>
    <row r="31" spans="1:15" s="2" customFormat="1" ht="34.5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s="2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s="2" customForma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s="2" customForma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s="2" customForma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2" customForma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s="2" customForma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s="2" customForma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2" customForma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s="2" customForma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s="2" customForma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s="2" customForma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s="2" customForma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s="2" customForma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8" spans="1:15" x14ac:dyDescent="0.3">
      <c r="A48" s="9"/>
    </row>
    <row r="49" spans="1:2" x14ac:dyDescent="0.3">
      <c r="A49" s="9"/>
    </row>
    <row r="50" spans="1:2" x14ac:dyDescent="0.3">
      <c r="A50" s="9"/>
      <c r="B50" s="2" t="s">
        <v>28</v>
      </c>
    </row>
    <row r="51" spans="1:2" x14ac:dyDescent="0.3">
      <c r="A51" s="2" t="s">
        <v>68</v>
      </c>
      <c r="B51" s="2"/>
    </row>
    <row r="52" spans="1:2" x14ac:dyDescent="0.3">
      <c r="A52" s="2">
        <v>50</v>
      </c>
      <c r="B52" s="2"/>
    </row>
    <row r="53" spans="1:2" x14ac:dyDescent="0.3">
      <c r="A53" s="2">
        <v>60</v>
      </c>
      <c r="B53" s="2" t="s">
        <v>59</v>
      </c>
    </row>
    <row r="54" spans="1:2" x14ac:dyDescent="0.3">
      <c r="A54" s="2">
        <v>70</v>
      </c>
      <c r="B54" s="2">
        <v>155</v>
      </c>
    </row>
    <row r="55" spans="1:2" x14ac:dyDescent="0.3">
      <c r="A55" s="2">
        <v>80</v>
      </c>
      <c r="B55" s="2">
        <v>200</v>
      </c>
    </row>
    <row r="56" spans="1:2" x14ac:dyDescent="0.3">
      <c r="A56" s="2">
        <v>90</v>
      </c>
      <c r="B56" s="2">
        <v>250</v>
      </c>
    </row>
    <row r="57" spans="1:2" x14ac:dyDescent="0.3">
      <c r="A57" s="2">
        <v>100</v>
      </c>
      <c r="B57" s="2">
        <v>305</v>
      </c>
    </row>
    <row r="58" spans="1:2" x14ac:dyDescent="0.3">
      <c r="A58" s="2">
        <v>110</v>
      </c>
      <c r="B58" s="2">
        <v>360</v>
      </c>
    </row>
    <row r="59" spans="1:2" x14ac:dyDescent="0.3">
      <c r="A59" s="2">
        <v>120</v>
      </c>
      <c r="B59" s="2">
        <v>425</v>
      </c>
    </row>
    <row r="60" spans="1:2" x14ac:dyDescent="0.3">
      <c r="A60" s="2">
        <v>130</v>
      </c>
      <c r="B60" s="2">
        <v>495</v>
      </c>
    </row>
    <row r="61" spans="1:2" x14ac:dyDescent="0.3">
      <c r="A61" s="2">
        <v>140</v>
      </c>
      <c r="B61" s="2">
        <v>570</v>
      </c>
    </row>
    <row r="62" spans="1:2" x14ac:dyDescent="0.3">
      <c r="A62" s="2">
        <v>150</v>
      </c>
      <c r="B62" s="2">
        <v>645</v>
      </c>
    </row>
    <row r="63" spans="1:2" x14ac:dyDescent="0.3">
      <c r="A63" s="2">
        <v>160</v>
      </c>
      <c r="B63" s="2">
        <v>730</v>
      </c>
    </row>
    <row r="64" spans="1:2" x14ac:dyDescent="0.3">
      <c r="B64" s="2">
        <v>820</v>
      </c>
    </row>
  </sheetData>
  <mergeCells count="2">
    <mergeCell ref="A12:F12"/>
    <mergeCell ref="A11:F1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4A5C-8E4A-40CF-A3D1-F8117BB7823C}">
  <dimension ref="B2:O62"/>
  <sheetViews>
    <sheetView workbookViewId="0">
      <selection activeCell="E16" sqref="E16"/>
    </sheetView>
  </sheetViews>
  <sheetFormatPr defaultRowHeight="16.5" x14ac:dyDescent="0.3"/>
  <cols>
    <col min="2" max="2" width="46.625" customWidth="1"/>
    <col min="3" max="5" width="18.875" customWidth="1"/>
  </cols>
  <sheetData>
    <row r="2" spans="2:3" ht="17.25" x14ac:dyDescent="0.35">
      <c r="B2" s="1" t="s">
        <v>24</v>
      </c>
    </row>
    <row r="3" spans="2:3" x14ac:dyDescent="0.3">
      <c r="B3" s="2" t="s">
        <v>15</v>
      </c>
      <c r="C3" s="2" t="s">
        <v>16</v>
      </c>
    </row>
    <row r="4" spans="2:3" x14ac:dyDescent="0.3">
      <c r="B4" s="3" t="s">
        <v>6</v>
      </c>
      <c r="C4" s="3" t="s">
        <v>11</v>
      </c>
    </row>
    <row r="5" spans="2:3" x14ac:dyDescent="0.3">
      <c r="B5" s="2" t="s">
        <v>7</v>
      </c>
      <c r="C5" s="2" t="s">
        <v>12</v>
      </c>
    </row>
    <row r="6" spans="2:3" x14ac:dyDescent="0.3">
      <c r="B6" s="2" t="s">
        <v>8</v>
      </c>
      <c r="C6" s="2" t="s">
        <v>13</v>
      </c>
    </row>
    <row r="7" spans="2:3" x14ac:dyDescent="0.3">
      <c r="B7" s="2" t="s">
        <v>9</v>
      </c>
      <c r="C7" s="2" t="s">
        <v>14</v>
      </c>
    </row>
    <row r="8" spans="2:3" x14ac:dyDescent="0.3">
      <c r="B8" s="2" t="s">
        <v>10</v>
      </c>
      <c r="C8" s="2" t="s">
        <v>14</v>
      </c>
    </row>
    <row r="9" spans="2:3" x14ac:dyDescent="0.3">
      <c r="B9" s="2" t="s">
        <v>71</v>
      </c>
      <c r="C9" s="2" t="s">
        <v>73</v>
      </c>
    </row>
    <row r="10" spans="2:3" x14ac:dyDescent="0.3">
      <c r="B10" s="2" t="s">
        <v>72</v>
      </c>
      <c r="C10" s="2" t="s">
        <v>12</v>
      </c>
    </row>
    <row r="12" spans="2:3" ht="17.25" x14ac:dyDescent="0.35">
      <c r="B12" s="8" t="s">
        <v>25</v>
      </c>
    </row>
    <row r="13" spans="2:3" x14ac:dyDescent="0.3">
      <c r="B13" s="2" t="s">
        <v>18</v>
      </c>
      <c r="C13" s="2" t="s">
        <v>19</v>
      </c>
    </row>
    <row r="14" spans="2:3" ht="18" x14ac:dyDescent="0.3">
      <c r="B14" s="2" t="s">
        <v>20</v>
      </c>
      <c r="C14" s="2" t="s">
        <v>23</v>
      </c>
    </row>
    <row r="15" spans="2:3" x14ac:dyDescent="0.3">
      <c r="B15" s="2" t="s">
        <v>21</v>
      </c>
      <c r="C15" s="2" t="s">
        <v>22</v>
      </c>
    </row>
    <row r="16" spans="2:3" ht="34.5" customHeight="1" x14ac:dyDescent="0.3"/>
    <row r="29" spans="2:15" s="2" customFormat="1" ht="34.5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15" s="2" customForma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2:15" s="2" customForma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15" s="2" customForma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s="2" customForma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s="2" customForma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s="2" customForma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s="2" customForma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s="2" customForma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s="2" customForma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s="2" customForma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s="2" customForma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s="2" customForma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s="2" customForma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6" spans="2:15" x14ac:dyDescent="0.3">
      <c r="B46" s="9"/>
    </row>
    <row r="47" spans="2:15" x14ac:dyDescent="0.3">
      <c r="B47" s="9"/>
    </row>
    <row r="48" spans="2:15" x14ac:dyDescent="0.3">
      <c r="B48" s="9"/>
      <c r="C48" s="2" t="s">
        <v>28</v>
      </c>
    </row>
    <row r="49" spans="2:3" x14ac:dyDescent="0.3">
      <c r="B49" s="2" t="s">
        <v>68</v>
      </c>
      <c r="C49" s="2"/>
    </row>
    <row r="50" spans="2:3" x14ac:dyDescent="0.3">
      <c r="B50" s="2">
        <v>50</v>
      </c>
      <c r="C50" s="2"/>
    </row>
    <row r="51" spans="2:3" x14ac:dyDescent="0.3">
      <c r="B51" s="2">
        <v>60</v>
      </c>
      <c r="C51" s="2" t="s">
        <v>59</v>
      </c>
    </row>
    <row r="52" spans="2:3" x14ac:dyDescent="0.3">
      <c r="B52" s="2">
        <v>70</v>
      </c>
      <c r="C52" s="2">
        <v>155</v>
      </c>
    </row>
    <row r="53" spans="2:3" x14ac:dyDescent="0.3">
      <c r="B53" s="2">
        <v>80</v>
      </c>
      <c r="C53" s="2">
        <v>200</v>
      </c>
    </row>
    <row r="54" spans="2:3" x14ac:dyDescent="0.3">
      <c r="B54" s="2">
        <v>90</v>
      </c>
      <c r="C54" s="2">
        <v>250</v>
      </c>
    </row>
    <row r="55" spans="2:3" x14ac:dyDescent="0.3">
      <c r="B55" s="2">
        <v>100</v>
      </c>
      <c r="C55" s="2">
        <v>305</v>
      </c>
    </row>
    <row r="56" spans="2:3" x14ac:dyDescent="0.3">
      <c r="B56" s="2">
        <v>110</v>
      </c>
      <c r="C56" s="2">
        <v>360</v>
      </c>
    </row>
    <row r="57" spans="2:3" x14ac:dyDescent="0.3">
      <c r="B57" s="2">
        <v>120</v>
      </c>
      <c r="C57" s="2">
        <v>425</v>
      </c>
    </row>
    <row r="58" spans="2:3" x14ac:dyDescent="0.3">
      <c r="B58" s="2">
        <v>130</v>
      </c>
      <c r="C58" s="2">
        <v>495</v>
      </c>
    </row>
    <row r="59" spans="2:3" x14ac:dyDescent="0.3">
      <c r="B59" s="2">
        <v>140</v>
      </c>
      <c r="C59" s="2">
        <v>570</v>
      </c>
    </row>
    <row r="60" spans="2:3" x14ac:dyDescent="0.3">
      <c r="B60" s="2">
        <v>150</v>
      </c>
      <c r="C60" s="2">
        <v>645</v>
      </c>
    </row>
    <row r="61" spans="2:3" x14ac:dyDescent="0.3">
      <c r="B61" s="2">
        <v>160</v>
      </c>
      <c r="C61" s="2">
        <v>730</v>
      </c>
    </row>
    <row r="62" spans="2:3" x14ac:dyDescent="0.3">
      <c r="C62" s="2">
        <v>820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2A10-2D3D-4AB9-AEA6-D9225445144C}">
  <dimension ref="B3:K62"/>
  <sheetViews>
    <sheetView topLeftCell="A35" workbookViewId="0">
      <selection activeCell="K38" sqref="K38"/>
    </sheetView>
  </sheetViews>
  <sheetFormatPr defaultRowHeight="16.5" x14ac:dyDescent="0.3"/>
  <cols>
    <col min="2" max="2" width="20.125" customWidth="1"/>
    <col min="3" max="6" width="11.625" style="2" customWidth="1"/>
    <col min="7" max="7" width="22.125" style="2" customWidth="1"/>
    <col min="8" max="8" width="9" style="2"/>
    <col min="10" max="10" width="11.625" style="2" customWidth="1"/>
    <col min="11" max="11" width="9" style="2"/>
  </cols>
  <sheetData>
    <row r="3" spans="2:11" ht="34.5" customHeight="1" x14ac:dyDescent="0.35">
      <c r="B3" s="4" t="s">
        <v>54</v>
      </c>
      <c r="C3" s="3" t="s">
        <v>47</v>
      </c>
      <c r="D3" s="3" t="s">
        <v>26</v>
      </c>
      <c r="E3" s="3" t="s">
        <v>7</v>
      </c>
      <c r="F3" s="3" t="s">
        <v>8</v>
      </c>
      <c r="G3" s="3" t="s">
        <v>27</v>
      </c>
      <c r="H3" s="3" t="s">
        <v>28</v>
      </c>
      <c r="J3" s="3" t="s">
        <v>26</v>
      </c>
    </row>
    <row r="4" spans="2:11" ht="17.25" x14ac:dyDescent="0.35"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J4" s="2" t="s">
        <v>29</v>
      </c>
    </row>
    <row r="5" spans="2:11" x14ac:dyDescent="0.3">
      <c r="B5" t="s">
        <v>55</v>
      </c>
      <c r="C5" s="2" t="s">
        <v>17</v>
      </c>
      <c r="D5" s="2">
        <v>125</v>
      </c>
      <c r="E5" s="2">
        <f>ROUNDUP(D5/2,0)</f>
        <v>63</v>
      </c>
      <c r="F5" s="2">
        <f>ROUNDUP(D5/3,0)</f>
        <v>42</v>
      </c>
      <c r="G5" s="2">
        <f>ROUNDUP(D5*2,0)</f>
        <v>250</v>
      </c>
      <c r="H5" s="2">
        <v>155</v>
      </c>
      <c r="J5" s="7">
        <f>12*25^2/60</f>
        <v>125</v>
      </c>
      <c r="K5" s="7"/>
    </row>
    <row r="6" spans="2:11" x14ac:dyDescent="0.3">
      <c r="B6" t="s">
        <v>59</v>
      </c>
      <c r="C6" s="2">
        <v>30</v>
      </c>
      <c r="D6" s="2">
        <v>180</v>
      </c>
      <c r="E6" s="2">
        <f t="shared" ref="E6:E15" si="0">ROUNDUP(D6/2,0)</f>
        <v>90</v>
      </c>
      <c r="F6" s="2">
        <f t="shared" ref="F6:F15" si="1">ROUNDUP(D6/3,0)</f>
        <v>60</v>
      </c>
      <c r="G6" s="2">
        <f t="shared" ref="G6:G15" si="2">ROUNDUP(D6*2,0)</f>
        <v>360</v>
      </c>
      <c r="H6" s="2">
        <v>200</v>
      </c>
      <c r="J6" s="7">
        <f>12*C6^2/60</f>
        <v>180</v>
      </c>
      <c r="K6" s="7"/>
    </row>
    <row r="7" spans="2:11" x14ac:dyDescent="0.3">
      <c r="C7" s="2">
        <v>35</v>
      </c>
      <c r="D7" s="2">
        <v>245</v>
      </c>
      <c r="E7" s="2">
        <f t="shared" si="0"/>
        <v>123</v>
      </c>
      <c r="F7" s="2">
        <f t="shared" si="1"/>
        <v>82</v>
      </c>
      <c r="G7" s="2">
        <f t="shared" si="2"/>
        <v>490</v>
      </c>
      <c r="H7" s="2">
        <v>250</v>
      </c>
      <c r="J7" s="7">
        <f t="shared" ref="J7:J8" si="3">12*C7^2/60</f>
        <v>245</v>
      </c>
      <c r="K7" s="7"/>
    </row>
    <row r="8" spans="2:11" x14ac:dyDescent="0.3">
      <c r="C8" s="2">
        <v>40</v>
      </c>
      <c r="D8" s="2">
        <v>320</v>
      </c>
      <c r="E8" s="2">
        <f t="shared" si="0"/>
        <v>160</v>
      </c>
      <c r="F8" s="2">
        <f t="shared" si="1"/>
        <v>107</v>
      </c>
      <c r="G8" s="2">
        <f t="shared" si="2"/>
        <v>640</v>
      </c>
      <c r="H8" s="2">
        <v>305</v>
      </c>
      <c r="J8" s="7">
        <f t="shared" si="3"/>
        <v>320</v>
      </c>
      <c r="K8" s="7"/>
    </row>
    <row r="9" spans="2:11" x14ac:dyDescent="0.3">
      <c r="C9" s="2">
        <v>45</v>
      </c>
      <c r="D9" s="2">
        <v>540</v>
      </c>
      <c r="E9" s="2">
        <f t="shared" si="0"/>
        <v>270</v>
      </c>
      <c r="F9" s="2">
        <f t="shared" si="1"/>
        <v>180</v>
      </c>
      <c r="G9" s="2">
        <f t="shared" si="2"/>
        <v>1080</v>
      </c>
      <c r="H9" s="2">
        <v>360</v>
      </c>
      <c r="J9" s="2">
        <f>12*C9</f>
        <v>540</v>
      </c>
    </row>
    <row r="10" spans="2:11" x14ac:dyDescent="0.3">
      <c r="C10" s="2">
        <v>50</v>
      </c>
      <c r="D10" s="2">
        <v>600</v>
      </c>
      <c r="E10" s="2">
        <f t="shared" si="0"/>
        <v>300</v>
      </c>
      <c r="F10" s="2">
        <f t="shared" si="1"/>
        <v>200</v>
      </c>
      <c r="G10" s="2">
        <f t="shared" si="2"/>
        <v>1200</v>
      </c>
      <c r="H10" s="2">
        <v>425</v>
      </c>
      <c r="J10" s="2">
        <f t="shared" ref="J10:J15" si="4">12*C10</f>
        <v>600</v>
      </c>
    </row>
    <row r="11" spans="2:11" x14ac:dyDescent="0.3">
      <c r="C11" s="2">
        <v>55</v>
      </c>
      <c r="D11" s="2">
        <v>660</v>
      </c>
      <c r="E11" s="2">
        <f t="shared" si="0"/>
        <v>330</v>
      </c>
      <c r="F11" s="2">
        <f t="shared" si="1"/>
        <v>220</v>
      </c>
      <c r="G11" s="2">
        <f t="shared" si="2"/>
        <v>1320</v>
      </c>
      <c r="H11" s="2">
        <v>495</v>
      </c>
      <c r="J11" s="2">
        <f t="shared" si="4"/>
        <v>660</v>
      </c>
    </row>
    <row r="12" spans="2:11" x14ac:dyDescent="0.3">
      <c r="C12" s="2">
        <v>60</v>
      </c>
      <c r="D12" s="2">
        <v>720</v>
      </c>
      <c r="E12" s="2">
        <f t="shared" si="0"/>
        <v>360</v>
      </c>
      <c r="F12" s="2">
        <f t="shared" si="1"/>
        <v>240</v>
      </c>
      <c r="G12" s="2">
        <f t="shared" si="2"/>
        <v>1440</v>
      </c>
      <c r="H12" s="2">
        <v>570</v>
      </c>
      <c r="J12" s="2">
        <f t="shared" si="4"/>
        <v>720</v>
      </c>
    </row>
    <row r="13" spans="2:11" x14ac:dyDescent="0.3">
      <c r="C13" s="2">
        <v>65</v>
      </c>
      <c r="D13" s="2">
        <v>780</v>
      </c>
      <c r="E13" s="2">
        <f t="shared" si="0"/>
        <v>390</v>
      </c>
      <c r="F13" s="2">
        <f t="shared" si="1"/>
        <v>260</v>
      </c>
      <c r="G13" s="2">
        <f t="shared" si="2"/>
        <v>1560</v>
      </c>
      <c r="H13" s="2">
        <v>645</v>
      </c>
      <c r="J13" s="2">
        <f t="shared" si="4"/>
        <v>780</v>
      </c>
    </row>
    <row r="14" spans="2:11" x14ac:dyDescent="0.3">
      <c r="C14" s="2">
        <v>70</v>
      </c>
      <c r="D14" s="2">
        <v>840</v>
      </c>
      <c r="E14" s="2">
        <f t="shared" si="0"/>
        <v>420</v>
      </c>
      <c r="F14" s="2">
        <f t="shared" si="1"/>
        <v>280</v>
      </c>
      <c r="G14" s="2">
        <f t="shared" si="2"/>
        <v>1680</v>
      </c>
      <c r="H14" s="2">
        <v>730</v>
      </c>
      <c r="J14" s="2">
        <f t="shared" si="4"/>
        <v>840</v>
      </c>
    </row>
    <row r="15" spans="2:11" x14ac:dyDescent="0.3">
      <c r="C15" s="2">
        <v>75</v>
      </c>
      <c r="D15" s="2">
        <v>900</v>
      </c>
      <c r="E15" s="2">
        <f t="shared" si="0"/>
        <v>450</v>
      </c>
      <c r="F15" s="2">
        <f t="shared" si="1"/>
        <v>300</v>
      </c>
      <c r="G15" s="2">
        <f t="shared" si="2"/>
        <v>1800</v>
      </c>
      <c r="H15" s="2">
        <v>820</v>
      </c>
      <c r="J15" s="2">
        <f t="shared" si="4"/>
        <v>900</v>
      </c>
    </row>
    <row r="16" spans="2:11" x14ac:dyDescent="0.3">
      <c r="B16" t="s">
        <v>50</v>
      </c>
    </row>
    <row r="18" spans="2:11" ht="34.5" customHeight="1" x14ac:dyDescent="0.35">
      <c r="B18" s="4" t="s">
        <v>58</v>
      </c>
      <c r="C18" s="3" t="s">
        <v>47</v>
      </c>
      <c r="D18" s="3" t="s">
        <v>26</v>
      </c>
      <c r="E18" s="3" t="s">
        <v>7</v>
      </c>
      <c r="F18" s="3" t="s">
        <v>8</v>
      </c>
      <c r="G18" s="3" t="s">
        <v>27</v>
      </c>
      <c r="H18" s="3" t="s">
        <v>28</v>
      </c>
      <c r="J18" s="3" t="s">
        <v>26</v>
      </c>
    </row>
    <row r="19" spans="2:11" ht="17.25" x14ac:dyDescent="0.35">
      <c r="B19" s="1"/>
      <c r="C19" s="2" t="s">
        <v>0</v>
      </c>
      <c r="D19" s="2" t="s">
        <v>1</v>
      </c>
      <c r="E19" s="2" t="s">
        <v>2</v>
      </c>
      <c r="F19" s="2" t="s">
        <v>3</v>
      </c>
      <c r="G19" s="2" t="s">
        <v>4</v>
      </c>
      <c r="H19" s="2" t="s">
        <v>5</v>
      </c>
      <c r="J19" s="2" t="s">
        <v>29</v>
      </c>
    </row>
    <row r="20" spans="2:11" x14ac:dyDescent="0.3">
      <c r="B20" t="s">
        <v>55</v>
      </c>
      <c r="C20" s="2" t="s">
        <v>17</v>
      </c>
      <c r="D20" s="2">
        <v>115</v>
      </c>
      <c r="E20" s="2">
        <f>ROUNDUP(D20/2,0)</f>
        <v>58</v>
      </c>
      <c r="F20" s="2">
        <f>ROUNDUP(D20/3,0)</f>
        <v>39</v>
      </c>
      <c r="G20" s="2">
        <f>ROUNDUP(D20*2,0)</f>
        <v>230</v>
      </c>
      <c r="H20" s="2">
        <v>155</v>
      </c>
      <c r="J20" s="6">
        <f>11*25^2/60</f>
        <v>114.58333333333333</v>
      </c>
      <c r="K20" s="6"/>
    </row>
    <row r="21" spans="2:11" x14ac:dyDescent="0.3">
      <c r="B21" t="s">
        <v>59</v>
      </c>
      <c r="C21" s="2">
        <v>30</v>
      </c>
      <c r="D21" s="2">
        <v>165</v>
      </c>
      <c r="E21" s="2">
        <f t="shared" ref="E21:E30" si="5">ROUNDUP(D21/2,0)</f>
        <v>83</v>
      </c>
      <c r="F21" s="2">
        <f t="shared" ref="F21:F30" si="6">ROUNDUP(D21/3,0)</f>
        <v>55</v>
      </c>
      <c r="G21" s="2">
        <f t="shared" ref="G21:G30" si="7">ROUNDUP(D21*2,0)</f>
        <v>330</v>
      </c>
      <c r="H21" s="2">
        <v>200</v>
      </c>
      <c r="J21" s="6">
        <f>11*C21^2/60</f>
        <v>165</v>
      </c>
      <c r="K21" s="6"/>
    </row>
    <row r="22" spans="2:11" x14ac:dyDescent="0.3">
      <c r="C22" s="2">
        <v>35</v>
      </c>
      <c r="D22" s="2">
        <v>225</v>
      </c>
      <c r="E22" s="2">
        <f t="shared" si="5"/>
        <v>113</v>
      </c>
      <c r="F22" s="2">
        <f t="shared" si="6"/>
        <v>75</v>
      </c>
      <c r="G22" s="2">
        <f t="shared" si="7"/>
        <v>450</v>
      </c>
      <c r="H22" s="2">
        <v>250</v>
      </c>
      <c r="J22" s="6">
        <f t="shared" ref="J22:J23" si="8">11*C22^2/60</f>
        <v>224.58333333333334</v>
      </c>
      <c r="K22" s="6"/>
    </row>
    <row r="23" spans="2:11" x14ac:dyDescent="0.3">
      <c r="C23" s="2">
        <v>40</v>
      </c>
      <c r="D23" s="2">
        <v>295</v>
      </c>
      <c r="E23" s="2">
        <f t="shared" si="5"/>
        <v>148</v>
      </c>
      <c r="F23" s="2">
        <f t="shared" si="6"/>
        <v>99</v>
      </c>
      <c r="G23" s="2">
        <f t="shared" si="7"/>
        <v>590</v>
      </c>
      <c r="H23" s="2">
        <v>305</v>
      </c>
      <c r="J23" s="6">
        <f t="shared" si="8"/>
        <v>293.33333333333331</v>
      </c>
      <c r="K23" s="6"/>
    </row>
    <row r="24" spans="2:11" x14ac:dyDescent="0.3">
      <c r="C24" s="2">
        <v>45</v>
      </c>
      <c r="D24" s="2">
        <v>495</v>
      </c>
      <c r="E24" s="2">
        <f t="shared" si="5"/>
        <v>248</v>
      </c>
      <c r="F24" s="2">
        <f t="shared" si="6"/>
        <v>165</v>
      </c>
      <c r="G24" s="2">
        <f t="shared" si="7"/>
        <v>990</v>
      </c>
      <c r="H24" s="2">
        <v>360</v>
      </c>
      <c r="J24" s="2">
        <f>11*C24</f>
        <v>495</v>
      </c>
    </row>
    <row r="25" spans="2:11" x14ac:dyDescent="0.3">
      <c r="C25" s="2">
        <v>50</v>
      </c>
      <c r="D25" s="2">
        <v>550</v>
      </c>
      <c r="E25" s="2">
        <f t="shared" si="5"/>
        <v>275</v>
      </c>
      <c r="F25" s="2">
        <f t="shared" si="6"/>
        <v>184</v>
      </c>
      <c r="G25" s="2">
        <f t="shared" si="7"/>
        <v>1100</v>
      </c>
      <c r="H25" s="2">
        <v>425</v>
      </c>
      <c r="J25" s="2">
        <f t="shared" ref="J25:J30" si="9">11*C25</f>
        <v>550</v>
      </c>
    </row>
    <row r="26" spans="2:11" x14ac:dyDescent="0.3">
      <c r="C26" s="2">
        <v>55</v>
      </c>
      <c r="D26" s="2">
        <v>605</v>
      </c>
      <c r="E26" s="2">
        <f t="shared" si="5"/>
        <v>303</v>
      </c>
      <c r="F26" s="2">
        <f t="shared" si="6"/>
        <v>202</v>
      </c>
      <c r="G26" s="2">
        <f t="shared" si="7"/>
        <v>1210</v>
      </c>
      <c r="H26" s="2">
        <v>495</v>
      </c>
      <c r="J26" s="2">
        <f t="shared" si="9"/>
        <v>605</v>
      </c>
    </row>
    <row r="27" spans="2:11" x14ac:dyDescent="0.3">
      <c r="C27" s="2">
        <v>60</v>
      </c>
      <c r="D27" s="2">
        <v>660</v>
      </c>
      <c r="E27" s="2">
        <f t="shared" si="5"/>
        <v>330</v>
      </c>
      <c r="F27" s="2">
        <f t="shared" si="6"/>
        <v>220</v>
      </c>
      <c r="G27" s="2">
        <f t="shared" si="7"/>
        <v>1320</v>
      </c>
      <c r="H27" s="2">
        <v>570</v>
      </c>
      <c r="J27" s="2">
        <f t="shared" si="9"/>
        <v>660</v>
      </c>
    </row>
    <row r="28" spans="2:11" x14ac:dyDescent="0.3">
      <c r="C28" s="2">
        <v>65</v>
      </c>
      <c r="D28" s="2">
        <v>715</v>
      </c>
      <c r="E28" s="2">
        <f t="shared" si="5"/>
        <v>358</v>
      </c>
      <c r="F28" s="2">
        <f t="shared" si="6"/>
        <v>239</v>
      </c>
      <c r="G28" s="2">
        <f t="shared" si="7"/>
        <v>1430</v>
      </c>
      <c r="H28" s="2">
        <v>645</v>
      </c>
      <c r="J28" s="2">
        <f t="shared" si="9"/>
        <v>715</v>
      </c>
    </row>
    <row r="29" spans="2:11" x14ac:dyDescent="0.3">
      <c r="C29" s="2">
        <v>70</v>
      </c>
      <c r="D29" s="2">
        <v>770</v>
      </c>
      <c r="E29" s="2">
        <f t="shared" si="5"/>
        <v>385</v>
      </c>
      <c r="F29" s="2">
        <f t="shared" si="6"/>
        <v>257</v>
      </c>
      <c r="G29" s="2">
        <f t="shared" si="7"/>
        <v>1540</v>
      </c>
      <c r="H29" s="2">
        <v>730</v>
      </c>
      <c r="J29" s="2">
        <f t="shared" si="9"/>
        <v>770</v>
      </c>
    </row>
    <row r="30" spans="2:11" x14ac:dyDescent="0.3">
      <c r="C30" s="2">
        <v>75</v>
      </c>
      <c r="D30" s="2">
        <v>825</v>
      </c>
      <c r="E30" s="2">
        <f t="shared" si="5"/>
        <v>413</v>
      </c>
      <c r="F30" s="2">
        <f t="shared" si="6"/>
        <v>275</v>
      </c>
      <c r="G30" s="2">
        <f t="shared" si="7"/>
        <v>1650</v>
      </c>
      <c r="H30" s="2">
        <v>820</v>
      </c>
      <c r="J30" s="2">
        <f t="shared" si="9"/>
        <v>825</v>
      </c>
    </row>
    <row r="31" spans="2:11" x14ac:dyDescent="0.3">
      <c r="B31" t="s">
        <v>50</v>
      </c>
    </row>
    <row r="33" spans="2:11" ht="34.5" customHeight="1" x14ac:dyDescent="0.35">
      <c r="B33" s="4" t="s">
        <v>57</v>
      </c>
      <c r="C33" s="3" t="s">
        <v>47</v>
      </c>
      <c r="D33" s="3" t="s">
        <v>26</v>
      </c>
      <c r="E33" s="3" t="s">
        <v>7</v>
      </c>
      <c r="F33" s="3" t="s">
        <v>8</v>
      </c>
      <c r="G33" s="3" t="s">
        <v>27</v>
      </c>
      <c r="H33" s="3" t="s">
        <v>28</v>
      </c>
      <c r="J33" s="3" t="s">
        <v>26</v>
      </c>
    </row>
    <row r="34" spans="2:11" ht="17.25" x14ac:dyDescent="0.35">
      <c r="B34" s="1"/>
      <c r="C34" s="2" t="s">
        <v>0</v>
      </c>
      <c r="D34" s="2" t="s">
        <v>1</v>
      </c>
      <c r="E34" s="2" t="s">
        <v>2</v>
      </c>
      <c r="F34" s="2" t="s">
        <v>3</v>
      </c>
      <c r="G34" s="2" t="s">
        <v>4</v>
      </c>
      <c r="H34" s="2" t="s">
        <v>5</v>
      </c>
      <c r="J34" s="2" t="s">
        <v>29</v>
      </c>
    </row>
    <row r="35" spans="2:11" x14ac:dyDescent="0.3">
      <c r="B35" t="s">
        <v>55</v>
      </c>
      <c r="C35" s="2" t="s">
        <v>17</v>
      </c>
      <c r="D35" s="2">
        <v>105</v>
      </c>
      <c r="E35" s="2">
        <f>ROUNDUP(D35/2,0)</f>
        <v>53</v>
      </c>
      <c r="F35" s="2">
        <f>ROUNDUP(D35/3,0)</f>
        <v>35</v>
      </c>
      <c r="G35" s="2">
        <f>ROUNDUP(D35*2,0)</f>
        <v>210</v>
      </c>
      <c r="H35" s="2">
        <v>155</v>
      </c>
      <c r="J35" s="6">
        <f>10*25^2/60</f>
        <v>104.16666666666667</v>
      </c>
      <c r="K35" s="6"/>
    </row>
    <row r="36" spans="2:11" x14ac:dyDescent="0.3">
      <c r="B36" t="s">
        <v>59</v>
      </c>
      <c r="C36" s="2">
        <v>30</v>
      </c>
      <c r="D36" s="2">
        <v>150</v>
      </c>
      <c r="E36" s="2">
        <f t="shared" ref="E36:E45" si="10">ROUNDUP(D36/2,0)</f>
        <v>75</v>
      </c>
      <c r="F36" s="2">
        <f t="shared" ref="F36:F45" si="11">ROUNDUP(D36/3,0)</f>
        <v>50</v>
      </c>
      <c r="G36" s="2">
        <f t="shared" ref="G36:G45" si="12">ROUNDUP(D36*2,0)</f>
        <v>300</v>
      </c>
      <c r="H36" s="2">
        <v>200</v>
      </c>
      <c r="J36" s="6">
        <f>10*C36^2/60</f>
        <v>150</v>
      </c>
      <c r="K36" s="6"/>
    </row>
    <row r="37" spans="2:11" x14ac:dyDescent="0.3">
      <c r="C37" s="2">
        <v>35</v>
      </c>
      <c r="D37" s="2">
        <v>205</v>
      </c>
      <c r="E37" s="2">
        <f t="shared" si="10"/>
        <v>103</v>
      </c>
      <c r="F37" s="2">
        <f t="shared" si="11"/>
        <v>69</v>
      </c>
      <c r="G37" s="2">
        <f t="shared" si="12"/>
        <v>410</v>
      </c>
      <c r="H37" s="2">
        <v>250</v>
      </c>
      <c r="J37" s="6">
        <f t="shared" ref="J37:J38" si="13">10*C37^2/60</f>
        <v>204.16666666666666</v>
      </c>
      <c r="K37" s="6"/>
    </row>
    <row r="38" spans="2:11" x14ac:dyDescent="0.3">
      <c r="C38" s="2">
        <v>40</v>
      </c>
      <c r="D38" s="2">
        <v>270</v>
      </c>
      <c r="E38" s="2">
        <f t="shared" si="10"/>
        <v>135</v>
      </c>
      <c r="F38" s="2">
        <f t="shared" si="11"/>
        <v>90</v>
      </c>
      <c r="G38" s="2">
        <f t="shared" si="12"/>
        <v>540</v>
      </c>
      <c r="H38" s="2">
        <v>305</v>
      </c>
      <c r="J38" s="6">
        <f t="shared" si="13"/>
        <v>266.66666666666669</v>
      </c>
      <c r="K38" s="6"/>
    </row>
    <row r="39" spans="2:11" x14ac:dyDescent="0.3">
      <c r="C39" s="2">
        <v>45</v>
      </c>
      <c r="D39" s="2">
        <v>450</v>
      </c>
      <c r="E39" s="2">
        <f t="shared" si="10"/>
        <v>225</v>
      </c>
      <c r="F39" s="2">
        <f t="shared" si="11"/>
        <v>150</v>
      </c>
      <c r="G39" s="2">
        <f t="shared" si="12"/>
        <v>900</v>
      </c>
      <c r="H39" s="2">
        <v>360</v>
      </c>
      <c r="J39" s="2">
        <f>10*C39</f>
        <v>450</v>
      </c>
    </row>
    <row r="40" spans="2:11" x14ac:dyDescent="0.3">
      <c r="C40" s="2">
        <v>50</v>
      </c>
      <c r="D40" s="2">
        <v>500</v>
      </c>
      <c r="E40" s="2">
        <f t="shared" si="10"/>
        <v>250</v>
      </c>
      <c r="F40" s="2">
        <f t="shared" si="11"/>
        <v>167</v>
      </c>
      <c r="G40" s="2">
        <f t="shared" si="12"/>
        <v>1000</v>
      </c>
      <c r="H40" s="2">
        <v>425</v>
      </c>
      <c r="J40" s="2">
        <f t="shared" ref="J40:J45" si="14">10*C40</f>
        <v>500</v>
      </c>
    </row>
    <row r="41" spans="2:11" x14ac:dyDescent="0.3">
      <c r="C41" s="2">
        <v>55</v>
      </c>
      <c r="D41" s="2">
        <v>550</v>
      </c>
      <c r="E41" s="2">
        <f t="shared" si="10"/>
        <v>275</v>
      </c>
      <c r="F41" s="2">
        <f t="shared" si="11"/>
        <v>184</v>
      </c>
      <c r="G41" s="2">
        <f t="shared" si="12"/>
        <v>1100</v>
      </c>
      <c r="H41" s="2">
        <v>495</v>
      </c>
      <c r="J41" s="2">
        <f t="shared" si="14"/>
        <v>550</v>
      </c>
    </row>
    <row r="42" spans="2:11" x14ac:dyDescent="0.3">
      <c r="C42" s="2">
        <v>60</v>
      </c>
      <c r="D42" s="2">
        <v>600</v>
      </c>
      <c r="E42" s="2">
        <f t="shared" si="10"/>
        <v>300</v>
      </c>
      <c r="F42" s="2">
        <f t="shared" si="11"/>
        <v>200</v>
      </c>
      <c r="G42" s="2">
        <f t="shared" si="12"/>
        <v>1200</v>
      </c>
      <c r="H42" s="2">
        <v>570</v>
      </c>
      <c r="J42" s="2">
        <f t="shared" si="14"/>
        <v>600</v>
      </c>
    </row>
    <row r="43" spans="2:11" x14ac:dyDescent="0.3">
      <c r="C43" s="2">
        <v>65</v>
      </c>
      <c r="D43" s="2">
        <v>650</v>
      </c>
      <c r="E43" s="2">
        <f t="shared" si="10"/>
        <v>325</v>
      </c>
      <c r="F43" s="2">
        <f t="shared" si="11"/>
        <v>217</v>
      </c>
      <c r="G43" s="2">
        <f t="shared" si="12"/>
        <v>1300</v>
      </c>
      <c r="H43" s="2">
        <v>645</v>
      </c>
      <c r="J43" s="2">
        <f t="shared" si="14"/>
        <v>650</v>
      </c>
    </row>
    <row r="44" spans="2:11" x14ac:dyDescent="0.3">
      <c r="C44" s="2">
        <v>70</v>
      </c>
      <c r="D44" s="2">
        <v>700</v>
      </c>
      <c r="E44" s="2">
        <f t="shared" si="10"/>
        <v>350</v>
      </c>
      <c r="F44" s="2">
        <f t="shared" si="11"/>
        <v>234</v>
      </c>
      <c r="G44" s="2">
        <f t="shared" si="12"/>
        <v>1400</v>
      </c>
      <c r="H44" s="2">
        <v>730</v>
      </c>
      <c r="J44" s="2">
        <f t="shared" si="14"/>
        <v>700</v>
      </c>
    </row>
    <row r="45" spans="2:11" x14ac:dyDescent="0.3">
      <c r="C45" s="2">
        <v>75</v>
      </c>
      <c r="D45" s="2">
        <v>750</v>
      </c>
      <c r="E45" s="2">
        <f t="shared" si="10"/>
        <v>375</v>
      </c>
      <c r="F45" s="2">
        <f t="shared" si="11"/>
        <v>250</v>
      </c>
      <c r="G45" s="2">
        <f t="shared" si="12"/>
        <v>1500</v>
      </c>
      <c r="H45" s="2">
        <v>820</v>
      </c>
      <c r="J45" s="2">
        <f t="shared" si="14"/>
        <v>750</v>
      </c>
    </row>
    <row r="46" spans="2:11" x14ac:dyDescent="0.3">
      <c r="B46" t="s">
        <v>50</v>
      </c>
    </row>
    <row r="49" spans="2:10" ht="34.5" customHeight="1" x14ac:dyDescent="0.35">
      <c r="B49" s="4" t="s">
        <v>56</v>
      </c>
      <c r="C49" s="3" t="s">
        <v>47</v>
      </c>
      <c r="D49" s="3" t="s">
        <v>26</v>
      </c>
      <c r="E49" s="3" t="s">
        <v>7</v>
      </c>
      <c r="F49" s="3" t="s">
        <v>8</v>
      </c>
      <c r="G49" s="3" t="s">
        <v>27</v>
      </c>
      <c r="H49" s="3" t="s">
        <v>28</v>
      </c>
      <c r="J49" s="3" t="s">
        <v>26</v>
      </c>
    </row>
    <row r="50" spans="2:10" ht="17.25" x14ac:dyDescent="0.35">
      <c r="B50" s="1"/>
      <c r="C50" s="2" t="s">
        <v>0</v>
      </c>
      <c r="D50" s="2" t="s">
        <v>1</v>
      </c>
      <c r="E50" s="2" t="s">
        <v>2</v>
      </c>
      <c r="F50" s="2" t="s">
        <v>3</v>
      </c>
      <c r="G50" s="2" t="s">
        <v>4</v>
      </c>
      <c r="H50" s="2" t="s">
        <v>5</v>
      </c>
      <c r="J50" s="2" t="s">
        <v>29</v>
      </c>
    </row>
    <row r="51" spans="2:10" x14ac:dyDescent="0.3">
      <c r="B51" t="s">
        <v>55</v>
      </c>
      <c r="C51" s="2" t="s">
        <v>17</v>
      </c>
      <c r="D51" s="2">
        <v>95</v>
      </c>
      <c r="E51" s="2">
        <f>ROUNDUP(D51/2,0)</f>
        <v>48</v>
      </c>
      <c r="F51" s="2">
        <f>ROUNDUP(D51/3,0)</f>
        <v>32</v>
      </c>
      <c r="G51" s="2">
        <f>ROUNDUP(D51*2,0)</f>
        <v>190</v>
      </c>
      <c r="H51" s="2">
        <v>155</v>
      </c>
      <c r="J51" s="6">
        <f>9*25^2/60</f>
        <v>93.75</v>
      </c>
    </row>
    <row r="52" spans="2:10" x14ac:dyDescent="0.3">
      <c r="B52" t="s">
        <v>59</v>
      </c>
      <c r="C52" s="2">
        <v>30</v>
      </c>
      <c r="D52" s="2">
        <v>135</v>
      </c>
      <c r="E52" s="2">
        <f t="shared" ref="E52:E61" si="15">ROUNDUP(D52/2,0)</f>
        <v>68</v>
      </c>
      <c r="F52" s="2">
        <f t="shared" ref="F52:F61" si="16">ROUNDUP(D52/3,0)</f>
        <v>45</v>
      </c>
      <c r="G52" s="2">
        <f t="shared" ref="G52:G61" si="17">ROUNDUP(D52*2,0)</f>
        <v>270</v>
      </c>
      <c r="H52" s="2">
        <v>200</v>
      </c>
      <c r="J52" s="7">
        <f>9*C52^2/60</f>
        <v>135</v>
      </c>
    </row>
    <row r="53" spans="2:10" x14ac:dyDescent="0.3">
      <c r="C53" s="2">
        <v>35</v>
      </c>
      <c r="D53" s="2">
        <v>185</v>
      </c>
      <c r="E53" s="2">
        <f t="shared" si="15"/>
        <v>93</v>
      </c>
      <c r="F53" s="2">
        <f t="shared" si="16"/>
        <v>62</v>
      </c>
      <c r="G53" s="2">
        <f t="shared" si="17"/>
        <v>370</v>
      </c>
      <c r="H53" s="2">
        <v>250</v>
      </c>
      <c r="J53" s="6">
        <f t="shared" ref="J53:J54" si="18">9*C53^2/60</f>
        <v>183.75</v>
      </c>
    </row>
    <row r="54" spans="2:10" x14ac:dyDescent="0.3">
      <c r="C54" s="2">
        <v>40</v>
      </c>
      <c r="D54" s="2">
        <v>240</v>
      </c>
      <c r="E54" s="2">
        <f t="shared" si="15"/>
        <v>120</v>
      </c>
      <c r="F54" s="2">
        <f t="shared" si="16"/>
        <v>80</v>
      </c>
      <c r="G54" s="2">
        <f t="shared" si="17"/>
        <v>480</v>
      </c>
      <c r="H54" s="2">
        <v>305</v>
      </c>
      <c r="J54" s="7">
        <f t="shared" si="18"/>
        <v>240</v>
      </c>
    </row>
    <row r="55" spans="2:10" x14ac:dyDescent="0.3">
      <c r="C55" s="2">
        <v>45</v>
      </c>
      <c r="D55" s="2">
        <v>405</v>
      </c>
      <c r="E55" s="2">
        <f t="shared" si="15"/>
        <v>203</v>
      </c>
      <c r="F55" s="2">
        <f t="shared" si="16"/>
        <v>135</v>
      </c>
      <c r="G55" s="2">
        <f t="shared" si="17"/>
        <v>810</v>
      </c>
      <c r="H55" s="2">
        <v>360</v>
      </c>
      <c r="J55" s="2">
        <f>9*C55</f>
        <v>405</v>
      </c>
    </row>
    <row r="56" spans="2:10" x14ac:dyDescent="0.3">
      <c r="C56" s="2">
        <v>50</v>
      </c>
      <c r="D56" s="2">
        <v>450</v>
      </c>
      <c r="E56" s="2">
        <f t="shared" si="15"/>
        <v>225</v>
      </c>
      <c r="F56" s="2">
        <f t="shared" si="16"/>
        <v>150</v>
      </c>
      <c r="G56" s="2">
        <f t="shared" si="17"/>
        <v>900</v>
      </c>
      <c r="H56" s="2">
        <v>425</v>
      </c>
      <c r="J56" s="2">
        <f t="shared" ref="J56:J61" si="19">9*C56</f>
        <v>450</v>
      </c>
    </row>
    <row r="57" spans="2:10" x14ac:dyDescent="0.3">
      <c r="C57" s="2">
        <v>55</v>
      </c>
      <c r="D57" s="2">
        <v>495</v>
      </c>
      <c r="E57" s="2">
        <f t="shared" si="15"/>
        <v>248</v>
      </c>
      <c r="F57" s="2">
        <f t="shared" si="16"/>
        <v>165</v>
      </c>
      <c r="G57" s="2">
        <f t="shared" si="17"/>
        <v>990</v>
      </c>
      <c r="H57" s="2">
        <v>495</v>
      </c>
      <c r="J57" s="2">
        <f t="shared" si="19"/>
        <v>495</v>
      </c>
    </row>
    <row r="58" spans="2:10" x14ac:dyDescent="0.3">
      <c r="C58" s="2">
        <v>60</v>
      </c>
      <c r="D58" s="2">
        <v>540</v>
      </c>
      <c r="E58" s="2">
        <f t="shared" si="15"/>
        <v>270</v>
      </c>
      <c r="F58" s="2">
        <f t="shared" si="16"/>
        <v>180</v>
      </c>
      <c r="G58" s="2">
        <f t="shared" si="17"/>
        <v>1080</v>
      </c>
      <c r="H58" s="2">
        <v>570</v>
      </c>
      <c r="J58" s="2">
        <f t="shared" si="19"/>
        <v>540</v>
      </c>
    </row>
    <row r="59" spans="2:10" x14ac:dyDescent="0.3">
      <c r="C59" s="2">
        <v>65</v>
      </c>
      <c r="D59" s="2">
        <v>585</v>
      </c>
      <c r="E59" s="2">
        <f t="shared" si="15"/>
        <v>293</v>
      </c>
      <c r="F59" s="2">
        <f t="shared" si="16"/>
        <v>195</v>
      </c>
      <c r="G59" s="2">
        <f t="shared" si="17"/>
        <v>1170</v>
      </c>
      <c r="H59" s="2">
        <v>645</v>
      </c>
      <c r="J59" s="2">
        <f t="shared" si="19"/>
        <v>585</v>
      </c>
    </row>
    <row r="60" spans="2:10" x14ac:dyDescent="0.3">
      <c r="C60" s="2">
        <v>70</v>
      </c>
      <c r="D60" s="2">
        <v>630</v>
      </c>
      <c r="E60" s="2">
        <f t="shared" si="15"/>
        <v>315</v>
      </c>
      <c r="F60" s="2">
        <f t="shared" si="16"/>
        <v>210</v>
      </c>
      <c r="G60" s="2">
        <f t="shared" si="17"/>
        <v>1260</v>
      </c>
      <c r="H60" s="2">
        <v>730</v>
      </c>
      <c r="J60" s="2">
        <f t="shared" si="19"/>
        <v>630</v>
      </c>
    </row>
    <row r="61" spans="2:10" x14ac:dyDescent="0.3">
      <c r="C61" s="2">
        <v>75</v>
      </c>
      <c r="D61" s="2">
        <v>675</v>
      </c>
      <c r="E61" s="2">
        <f t="shared" si="15"/>
        <v>338</v>
      </c>
      <c r="F61" s="2">
        <f t="shared" si="16"/>
        <v>225</v>
      </c>
      <c r="G61" s="2">
        <f t="shared" si="17"/>
        <v>1350</v>
      </c>
      <c r="H61" s="2">
        <v>820</v>
      </c>
      <c r="J61" s="2">
        <f t="shared" si="19"/>
        <v>675</v>
      </c>
    </row>
    <row r="62" spans="2:10" x14ac:dyDescent="0.3">
      <c r="B62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DC4D-E3EA-47EC-85BD-F36A6DF6D9A3}">
  <dimension ref="B3:M19"/>
  <sheetViews>
    <sheetView workbookViewId="0">
      <selection activeCell="J22" sqref="J22"/>
    </sheetView>
  </sheetViews>
  <sheetFormatPr defaultRowHeight="16.5" x14ac:dyDescent="0.3"/>
  <cols>
    <col min="2" max="2" width="20.125" customWidth="1"/>
    <col min="3" max="8" width="11.625" style="2" customWidth="1"/>
    <col min="9" max="9" width="11.625" customWidth="1"/>
    <col min="10" max="10" width="11.625" style="2" customWidth="1"/>
    <col min="11" max="11" width="18.125" style="2" customWidth="1"/>
    <col min="12" max="12" width="18.125" customWidth="1"/>
    <col min="13" max="13" width="11.625" style="2" customWidth="1"/>
    <col min="14" max="15" width="18.875" customWidth="1"/>
  </cols>
  <sheetData>
    <row r="3" spans="2:13" ht="17.25" x14ac:dyDescent="0.35">
      <c r="B3" s="1" t="s">
        <v>60</v>
      </c>
    </row>
    <row r="4" spans="2:13" x14ac:dyDescent="0.3">
      <c r="C4" s="9" t="s">
        <v>61</v>
      </c>
      <c r="D4" s="9"/>
      <c r="E4" s="9"/>
      <c r="F4" s="9"/>
      <c r="G4" s="9" t="s">
        <v>95</v>
      </c>
      <c r="H4" s="9"/>
      <c r="I4" s="9"/>
      <c r="J4" s="9"/>
      <c r="K4" s="9" t="s">
        <v>98</v>
      </c>
      <c r="L4" s="9"/>
      <c r="M4" s="2" t="s">
        <v>93</v>
      </c>
    </row>
    <row r="5" spans="2:13" x14ac:dyDescent="0.3">
      <c r="C5" s="9" t="s">
        <v>62</v>
      </c>
      <c r="D5" s="9"/>
      <c r="E5" s="9"/>
      <c r="F5" s="9"/>
      <c r="G5" s="9" t="s">
        <v>96</v>
      </c>
      <c r="H5" s="9"/>
      <c r="I5" s="9"/>
      <c r="J5" s="9"/>
      <c r="K5" s="9" t="s">
        <v>97</v>
      </c>
      <c r="L5" s="9"/>
      <c r="M5" s="2" t="s">
        <v>94</v>
      </c>
    </row>
    <row r="6" spans="2:13" x14ac:dyDescent="0.3">
      <c r="C6" s="9" t="s">
        <v>63</v>
      </c>
      <c r="D6" s="9"/>
      <c r="E6" s="9"/>
      <c r="F6" s="9"/>
      <c r="G6" s="9" t="s">
        <v>63</v>
      </c>
      <c r="H6" s="9"/>
      <c r="I6" s="9"/>
      <c r="J6" s="9"/>
      <c r="K6" s="9" t="s">
        <v>66</v>
      </c>
      <c r="L6" s="9"/>
    </row>
    <row r="7" spans="2:13" x14ac:dyDescent="0.3">
      <c r="B7" s="2" t="s">
        <v>69</v>
      </c>
      <c r="C7" s="2">
        <v>9</v>
      </c>
      <c r="D7" s="2">
        <v>10</v>
      </c>
      <c r="E7" s="2">
        <v>11</v>
      </c>
      <c r="F7" s="2">
        <v>12</v>
      </c>
      <c r="G7" s="2">
        <v>9</v>
      </c>
      <c r="H7" s="2">
        <v>10</v>
      </c>
      <c r="I7" s="2">
        <v>11</v>
      </c>
      <c r="J7" s="2">
        <v>12</v>
      </c>
      <c r="K7" s="2" t="s">
        <v>67</v>
      </c>
      <c r="L7" s="2" t="s">
        <v>68</v>
      </c>
      <c r="M7" s="2" t="s">
        <v>59</v>
      </c>
    </row>
    <row r="8" spans="2:13" x14ac:dyDescent="0.3">
      <c r="B8" s="2" t="s">
        <v>70</v>
      </c>
      <c r="C8" s="2">
        <v>95</v>
      </c>
      <c r="D8" s="2">
        <v>105</v>
      </c>
      <c r="E8" s="2">
        <v>115</v>
      </c>
      <c r="F8" s="2">
        <v>125</v>
      </c>
      <c r="G8" s="2">
        <v>5</v>
      </c>
      <c r="H8" s="2">
        <v>6</v>
      </c>
      <c r="I8" s="2">
        <v>6</v>
      </c>
      <c r="J8" s="2">
        <v>6</v>
      </c>
      <c r="K8" s="2">
        <v>25</v>
      </c>
      <c r="L8" s="2">
        <v>50</v>
      </c>
      <c r="M8" s="2">
        <v>155</v>
      </c>
    </row>
    <row r="9" spans="2:13" x14ac:dyDescent="0.3">
      <c r="B9" s="2">
        <v>30</v>
      </c>
      <c r="C9" s="2">
        <v>135</v>
      </c>
      <c r="D9" s="2">
        <v>150</v>
      </c>
      <c r="E9" s="2">
        <v>165</v>
      </c>
      <c r="F9" s="2">
        <v>180</v>
      </c>
      <c r="G9" s="2">
        <v>6</v>
      </c>
      <c r="H9" s="2">
        <v>6</v>
      </c>
      <c r="I9" s="2">
        <v>7</v>
      </c>
      <c r="J9" s="2">
        <v>7</v>
      </c>
      <c r="K9" s="2">
        <v>30</v>
      </c>
      <c r="L9" s="2">
        <v>60</v>
      </c>
      <c r="M9" s="2">
        <v>200</v>
      </c>
    </row>
    <row r="10" spans="2:13" x14ac:dyDescent="0.3">
      <c r="B10" s="2">
        <v>35</v>
      </c>
      <c r="C10" s="2">
        <v>185</v>
      </c>
      <c r="D10" s="2">
        <v>205</v>
      </c>
      <c r="E10" s="2">
        <v>225</v>
      </c>
      <c r="F10" s="2">
        <v>245</v>
      </c>
      <c r="G10" s="2">
        <v>7</v>
      </c>
      <c r="H10" s="2">
        <v>7</v>
      </c>
      <c r="I10" s="2">
        <v>8</v>
      </c>
      <c r="J10" s="2">
        <v>8</v>
      </c>
      <c r="K10" s="2">
        <v>35</v>
      </c>
      <c r="L10" s="2">
        <v>70</v>
      </c>
      <c r="M10" s="2">
        <v>250</v>
      </c>
    </row>
    <row r="11" spans="2:13" x14ac:dyDescent="0.3">
      <c r="B11" s="2">
        <v>40</v>
      </c>
      <c r="C11" s="2">
        <v>240</v>
      </c>
      <c r="D11" s="2">
        <v>270</v>
      </c>
      <c r="E11" s="2">
        <v>295</v>
      </c>
      <c r="F11" s="2">
        <v>320</v>
      </c>
      <c r="G11" s="2">
        <v>7</v>
      </c>
      <c r="H11" s="2">
        <v>8</v>
      </c>
      <c r="I11" s="2">
        <v>9</v>
      </c>
      <c r="J11" s="2">
        <v>9</v>
      </c>
      <c r="K11" s="2">
        <v>40</v>
      </c>
      <c r="L11" s="2">
        <v>80</v>
      </c>
      <c r="M11" s="2">
        <v>305</v>
      </c>
    </row>
    <row r="12" spans="2:13" x14ac:dyDescent="0.3">
      <c r="B12" s="2">
        <v>45</v>
      </c>
      <c r="C12" s="2">
        <v>405</v>
      </c>
      <c r="D12" s="2">
        <v>450</v>
      </c>
      <c r="E12" s="2">
        <v>495</v>
      </c>
      <c r="F12" s="2">
        <v>540</v>
      </c>
      <c r="G12" s="2">
        <v>10</v>
      </c>
      <c r="H12" s="2">
        <v>11</v>
      </c>
      <c r="I12" s="2">
        <v>12</v>
      </c>
      <c r="J12" s="2">
        <v>13</v>
      </c>
      <c r="K12" s="2">
        <v>45</v>
      </c>
      <c r="L12" s="2">
        <v>90</v>
      </c>
      <c r="M12" s="2">
        <v>360</v>
      </c>
    </row>
    <row r="13" spans="2:13" x14ac:dyDescent="0.3">
      <c r="B13" s="2">
        <v>50</v>
      </c>
      <c r="C13" s="2">
        <v>450</v>
      </c>
      <c r="D13" s="2">
        <v>500</v>
      </c>
      <c r="E13" s="2">
        <v>550</v>
      </c>
      <c r="F13" s="2">
        <v>600</v>
      </c>
      <c r="G13" s="2">
        <v>10</v>
      </c>
      <c r="H13" s="2">
        <v>11</v>
      </c>
      <c r="I13" s="2">
        <v>12</v>
      </c>
      <c r="J13" s="2">
        <v>13</v>
      </c>
      <c r="K13" s="2">
        <v>50</v>
      </c>
      <c r="L13" s="2">
        <v>100</v>
      </c>
      <c r="M13" s="2">
        <v>425</v>
      </c>
    </row>
    <row r="14" spans="2:13" x14ac:dyDescent="0.3">
      <c r="B14" s="2">
        <v>55</v>
      </c>
      <c r="C14" s="2">
        <v>495</v>
      </c>
      <c r="D14" s="2">
        <v>550</v>
      </c>
      <c r="E14" s="2">
        <v>605</v>
      </c>
      <c r="F14" s="2">
        <v>660</v>
      </c>
      <c r="G14" s="2">
        <v>10</v>
      </c>
      <c r="H14" s="2">
        <v>11</v>
      </c>
      <c r="I14" s="2">
        <v>12</v>
      </c>
      <c r="J14" s="2">
        <v>13</v>
      </c>
      <c r="K14" s="2">
        <v>55</v>
      </c>
      <c r="L14" s="2">
        <v>110</v>
      </c>
      <c r="M14" s="2">
        <v>495</v>
      </c>
    </row>
    <row r="15" spans="2:13" x14ac:dyDescent="0.3">
      <c r="B15" s="2">
        <v>60</v>
      </c>
      <c r="C15" s="2">
        <v>540</v>
      </c>
      <c r="D15" s="2">
        <v>600</v>
      </c>
      <c r="E15" s="2">
        <v>660</v>
      </c>
      <c r="F15" s="2">
        <v>720</v>
      </c>
      <c r="G15" s="2">
        <v>10</v>
      </c>
      <c r="H15" s="2">
        <v>11</v>
      </c>
      <c r="I15" s="2">
        <v>12</v>
      </c>
      <c r="J15" s="2">
        <v>13</v>
      </c>
      <c r="K15" s="2">
        <v>60</v>
      </c>
      <c r="L15" s="2">
        <v>120</v>
      </c>
      <c r="M15" s="2">
        <v>570</v>
      </c>
    </row>
    <row r="16" spans="2:13" x14ac:dyDescent="0.3">
      <c r="B16" s="2">
        <v>65</v>
      </c>
      <c r="C16" s="2">
        <v>585</v>
      </c>
      <c r="D16" s="2">
        <v>650</v>
      </c>
      <c r="E16" s="2">
        <v>715</v>
      </c>
      <c r="F16" s="2">
        <v>780</v>
      </c>
      <c r="G16" s="2">
        <v>10</v>
      </c>
      <c r="H16" s="2">
        <v>11</v>
      </c>
      <c r="I16" s="2">
        <v>12</v>
      </c>
      <c r="J16" s="2">
        <v>13</v>
      </c>
      <c r="K16" s="2">
        <v>65</v>
      </c>
      <c r="L16" s="2">
        <v>130</v>
      </c>
      <c r="M16" s="2">
        <v>645</v>
      </c>
    </row>
    <row r="17" spans="2:13" x14ac:dyDescent="0.3">
      <c r="B17" s="2">
        <v>70</v>
      </c>
      <c r="C17" s="2">
        <v>630</v>
      </c>
      <c r="D17" s="2">
        <v>700</v>
      </c>
      <c r="E17" s="2">
        <v>770</v>
      </c>
      <c r="F17" s="2">
        <v>840</v>
      </c>
      <c r="G17" s="2">
        <v>10</v>
      </c>
      <c r="H17" s="2">
        <v>11</v>
      </c>
      <c r="I17" s="2">
        <v>12</v>
      </c>
      <c r="J17" s="2">
        <v>13</v>
      </c>
      <c r="K17" s="2">
        <v>70</v>
      </c>
      <c r="L17" s="2">
        <v>140</v>
      </c>
      <c r="M17" s="2">
        <v>730</v>
      </c>
    </row>
    <row r="18" spans="2:13" x14ac:dyDescent="0.3">
      <c r="B18" s="2">
        <v>75</v>
      </c>
      <c r="C18" s="2">
        <v>675</v>
      </c>
      <c r="D18" s="2">
        <v>750</v>
      </c>
      <c r="E18" s="2">
        <v>825</v>
      </c>
      <c r="F18" s="2">
        <v>900</v>
      </c>
      <c r="G18" s="2">
        <v>10</v>
      </c>
      <c r="H18" s="2">
        <v>11</v>
      </c>
      <c r="I18" s="2">
        <v>12</v>
      </c>
      <c r="J18" s="2">
        <v>13</v>
      </c>
      <c r="K18" s="2">
        <v>75</v>
      </c>
      <c r="L18" s="2">
        <v>150</v>
      </c>
      <c r="M18" s="2">
        <v>820</v>
      </c>
    </row>
    <row r="19" spans="2:13" x14ac:dyDescent="0.3">
      <c r="B19" s="2">
        <v>80</v>
      </c>
      <c r="C19" s="2">
        <v>720</v>
      </c>
      <c r="D19" s="2">
        <v>800</v>
      </c>
      <c r="E19" s="2">
        <v>880</v>
      </c>
      <c r="F19" s="2">
        <v>960</v>
      </c>
      <c r="G19" s="2">
        <v>10</v>
      </c>
      <c r="H19" s="2">
        <v>11</v>
      </c>
      <c r="I19" s="2">
        <v>12</v>
      </c>
      <c r="J19" s="2">
        <v>13</v>
      </c>
      <c r="K19" s="2">
        <v>80</v>
      </c>
      <c r="L19" s="2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48F67-CFAA-40B4-9C51-273E7F874C45}">
  <dimension ref="B2:F13"/>
  <sheetViews>
    <sheetView workbookViewId="0">
      <selection activeCell="D22" sqref="D22"/>
    </sheetView>
  </sheetViews>
  <sheetFormatPr defaultRowHeight="16.5" x14ac:dyDescent="0.3"/>
  <cols>
    <col min="2" max="2" width="20.125" customWidth="1"/>
    <col min="3" max="5" width="11.625" style="2" customWidth="1"/>
    <col min="6" max="6" width="9" style="2"/>
    <col min="7" max="7" width="46.625" customWidth="1"/>
    <col min="8" max="10" width="18.875" customWidth="1"/>
  </cols>
  <sheetData>
    <row r="2" spans="2:3" x14ac:dyDescent="0.3">
      <c r="B2" t="s">
        <v>77</v>
      </c>
    </row>
    <row r="3" spans="2:3" x14ac:dyDescent="0.3">
      <c r="B3" s="2" t="s">
        <v>18</v>
      </c>
      <c r="C3" s="2" t="s">
        <v>75</v>
      </c>
    </row>
    <row r="4" spans="2:3" x14ac:dyDescent="0.3">
      <c r="B4" s="2" t="s">
        <v>74</v>
      </c>
      <c r="C4" s="2" t="s">
        <v>76</v>
      </c>
    </row>
    <row r="5" spans="2:3" x14ac:dyDescent="0.3">
      <c r="B5" s="2">
        <v>70</v>
      </c>
      <c r="C5" s="10" t="s">
        <v>79</v>
      </c>
    </row>
    <row r="6" spans="2:3" x14ac:dyDescent="0.3">
      <c r="B6" s="2">
        <v>60</v>
      </c>
      <c r="C6" s="10" t="s">
        <v>80</v>
      </c>
    </row>
    <row r="7" spans="2:3" x14ac:dyDescent="0.3">
      <c r="B7" s="2">
        <v>55</v>
      </c>
      <c r="C7" s="10" t="s">
        <v>81</v>
      </c>
    </row>
    <row r="8" spans="2:3" x14ac:dyDescent="0.3">
      <c r="B8" s="2">
        <v>50</v>
      </c>
      <c r="C8" s="10" t="s">
        <v>82</v>
      </c>
    </row>
    <row r="9" spans="2:3" x14ac:dyDescent="0.3">
      <c r="B9" s="2">
        <v>45</v>
      </c>
      <c r="C9" s="10" t="s">
        <v>83</v>
      </c>
    </row>
    <row r="10" spans="2:3" x14ac:dyDescent="0.3">
      <c r="B10" s="2">
        <v>40</v>
      </c>
      <c r="C10" s="10" t="s">
        <v>84</v>
      </c>
    </row>
    <row r="11" spans="2:3" x14ac:dyDescent="0.3">
      <c r="B11" s="2">
        <v>30</v>
      </c>
      <c r="C11" s="10" t="s">
        <v>85</v>
      </c>
    </row>
    <row r="13" spans="2:3" x14ac:dyDescent="0.3">
      <c r="B1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TTC REMINDERS</vt:lpstr>
      <vt:lpstr>TTC_CHEAT_SHEET</vt:lpstr>
      <vt:lpstr>CLEAR ZONE</vt:lpstr>
      <vt:lpstr>ADV WARNING SIGN DISTANCES</vt:lpstr>
      <vt:lpstr>TAPER INFO</vt:lpstr>
      <vt:lpstr>COMBO TAPER TABLE</vt:lpstr>
      <vt:lpstr>TAPER + DEVICES TABLE</vt:lpstr>
      <vt:lpstr>BARRIER TAPERS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Post, Christopher L (DOT)</dc:creator>
  <cp:lastModifiedBy>Post, Christopher L (DOT)</cp:lastModifiedBy>
  <dcterms:created xsi:type="dcterms:W3CDTF">2024-05-07T14:38:07Z</dcterms:created>
  <dcterms:modified xsi:type="dcterms:W3CDTF">2024-08-05T18:57:00Z</dcterms:modified>
</cp:coreProperties>
</file>