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futrel\Desktop\2019 LD\"/>
    </mc:Choice>
  </mc:AlternateContent>
  <bookViews>
    <workbookView xWindow="2160" yWindow="2652" windowWidth="14928" windowHeight="5916"/>
  </bookViews>
  <sheets>
    <sheet name="Class 158" sheetId="1" r:id="rId1"/>
  </sheets>
  <definedNames>
    <definedName name="_xlnm.Print_Area" localSheetId="0">'Class 158'!$A$1:$I$42</definedName>
  </definedNames>
  <calcPr calcId="152511"/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41" i="1"/>
  <c r="E32" i="1"/>
  <c r="E42" i="1"/>
  <c r="G3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0" i="1" l="1"/>
  <c r="H30" i="1"/>
  <c r="H45" i="1" s="1"/>
  <c r="E30" i="1"/>
  <c r="E45" i="1" s="1"/>
  <c r="E47" i="1" l="1"/>
  <c r="H47" i="1"/>
  <c r="G45" i="1"/>
  <c r="H48" i="1" l="1"/>
  <c r="E48" i="1"/>
  <c r="G47" i="1"/>
  <c r="G48" i="1" s="1"/>
</calcChain>
</file>

<file path=xl/sharedStrings.xml><?xml version="1.0" encoding="utf-8"?>
<sst xmlns="http://schemas.openxmlformats.org/spreadsheetml/2006/main" count="146" uniqueCount="80">
  <si>
    <t>Four (4) Doors</t>
  </si>
  <si>
    <t>Four Wheel Drive (4x4)</t>
  </si>
  <si>
    <t>Rear Window Defroster</t>
  </si>
  <si>
    <t>Air Conditioning</t>
  </si>
  <si>
    <t>Address: 1300 East 5th Avenue</t>
  </si>
  <si>
    <t>Anchorage, Alaska 99501</t>
  </si>
  <si>
    <t>Fax: 265-7507</t>
  </si>
  <si>
    <t>UNIT COST</t>
  </si>
  <si>
    <t>AVAILABLE OPTIONS</t>
  </si>
  <si>
    <t>Additional Cost</t>
  </si>
  <si>
    <t>Comments/Notes</t>
  </si>
  <si>
    <t>Shipping to Fairbanks</t>
  </si>
  <si>
    <t>1=yes</t>
  </si>
  <si>
    <t>0=no</t>
  </si>
  <si>
    <t>Kendall/Ford</t>
  </si>
  <si>
    <t>Contact: Dave Luke</t>
  </si>
  <si>
    <t>Address: 2701 E. Mountain Village Drive</t>
  </si>
  <si>
    <t>Wasilla, Alaska 99654</t>
  </si>
  <si>
    <t>Phone: 352-5677</t>
  </si>
  <si>
    <t>Color: OEM White (Any other color requires prior authorization)</t>
  </si>
  <si>
    <t>5-8 passenger seating (including driver)</t>
  </si>
  <si>
    <t>Wheel base:  Minimum 130 Inches Maximum 132 inches</t>
  </si>
  <si>
    <t>Cruise Control/Tilt Wheel</t>
  </si>
  <si>
    <t>Power Windows/Power Door Locks</t>
  </si>
  <si>
    <t>Keyless Remote Entry w/ 2 Fobs</t>
  </si>
  <si>
    <t>Power Mirrors (left and right outside)</t>
  </si>
  <si>
    <t>OEM Stereo with CD and Hands Free Communication System</t>
  </si>
  <si>
    <t>OEM Backup Camera system</t>
  </si>
  <si>
    <t>OEM Auto Start</t>
  </si>
  <si>
    <t>OEM Front Tow Hooks</t>
  </si>
  <si>
    <t>OEM Trailer Hitch Package</t>
  </si>
  <si>
    <t>Anti-Freeze-Long Life Coolant to a minimum -50 degree protection</t>
  </si>
  <si>
    <t>Standard</t>
  </si>
  <si>
    <t>Model: Expedition XL</t>
  </si>
  <si>
    <t>Model: K1G</t>
  </si>
  <si>
    <t>Shipping to Juneau SOA Vehicles $0.00</t>
  </si>
  <si>
    <t>All Others $300.00</t>
  </si>
  <si>
    <t>Model: Expedition EL</t>
  </si>
  <si>
    <t>Model: Suburban</t>
  </si>
  <si>
    <t>Requires Hands Free System</t>
  </si>
  <si>
    <t>Engine: 5.4 V-8</t>
  </si>
  <si>
    <t>Vendor: Alaska Sales &amp; Service</t>
  </si>
  <si>
    <t>Contact: Ray Marcum</t>
  </si>
  <si>
    <t>Address: 431 Unga Street</t>
  </si>
  <si>
    <t>Fax: 793-8255</t>
  </si>
  <si>
    <t>Vendor: Kendall Ford</t>
  </si>
  <si>
    <t>davidluke@kendallauto.com</t>
  </si>
  <si>
    <t>Interior Carpet</t>
  </si>
  <si>
    <t>Standard Equipment: 158 Extended Large SUV</t>
  </si>
  <si>
    <t>Fax: 352-5629</t>
  </si>
  <si>
    <t>Phone: 793-8213</t>
  </si>
  <si>
    <t>GVWR: Minimum 7500 lbs.</t>
  </si>
  <si>
    <t>Overall Length:  Minimum 220 Inches Maximum 224 inches</t>
  </si>
  <si>
    <t>Phone: 265-7535</t>
  </si>
  <si>
    <t>Alaska Sales &amp; Service</t>
  </si>
  <si>
    <t>1300 East 5th Avenue</t>
  </si>
  <si>
    <t>431 Unga Street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</si>
  <si>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</si>
  <si>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All Other $300.00 delivery fee</t>
  </si>
  <si>
    <t>Replacing Vehicle:</t>
  </si>
  <si>
    <t>NOTES</t>
  </si>
  <si>
    <t>Included in Base</t>
  </si>
  <si>
    <t>Chevrolet</t>
  </si>
  <si>
    <t>Ford</t>
  </si>
  <si>
    <t>Darkest of OEM Manufactures Standard Cloth Upholstery Interior (cloth or cloth with vinyl trim would be acceptable)</t>
  </si>
  <si>
    <r>
      <t xml:space="preserve">OEM or Dealer Installed Auto Start </t>
    </r>
    <r>
      <rPr>
        <sz val="9"/>
        <color indexed="10"/>
        <rFont val="Arial"/>
        <family val="2"/>
      </rPr>
      <t>(See Dealer Notes)</t>
    </r>
  </si>
  <si>
    <t>Engine:  Gas, to have a minimum of 320 horespower in a V-6 or V-8 configuration</t>
  </si>
  <si>
    <t>Engine: 3.5 Liter V-6 365 H.P.</t>
  </si>
  <si>
    <t>Engine: 5.3 Liter V-8 320 H.P</t>
  </si>
  <si>
    <t>N/A</t>
  </si>
  <si>
    <t>Third Row Seating</t>
  </si>
  <si>
    <t>Contact: Dan Bacon</t>
  </si>
  <si>
    <t>Other agenices must get quotes.</t>
  </si>
  <si>
    <t>Vendor: Kendall Ford of Anchorage</t>
  </si>
  <si>
    <t>raymarcum@kendallauto.com</t>
  </si>
  <si>
    <t>danielb@aksales.com</t>
  </si>
  <si>
    <t>Kendall Ford</t>
  </si>
  <si>
    <t>Model: CK10906</t>
  </si>
  <si>
    <t>3rd Row Seat 40/20/40 Cloth Fold Down</t>
  </si>
  <si>
    <t>Deep Tint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</si>
</sst>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0"/>
      <name val="Palatino"/>
    </font>
    <font>
      <sz val="10"/>
      <name val="Palatino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u/>
      <sz val="10"/>
      <color theme="10"/>
      <name val="Palatino"/>
    </font>
    <font>
      <sz val="9"/>
      <color rgb="FFFF000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5" fillId="0" borderId="0" xfId="0" applyFont="1" applyFill="1" applyBorder="1" applyAlignmen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3" xfId="3" applyFont="1" applyBorder="1" applyProtection="1"/>
    <xf numFmtId="0" fontId="4" fillId="0" borderId="0" xfId="0" applyFont="1" applyFill="1" applyProtection="1"/>
    <xf numFmtId="0" fontId="4" fillId="0" borderId="4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Fill="1" applyBorder="1" applyAlignment="1" applyProtection="1">
      <alignment horizontal="left" wrapText="1"/>
    </xf>
    <xf numFmtId="0" fontId="4" fillId="0" borderId="8" xfId="5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11" xfId="0" applyFont="1" applyBorder="1" applyAlignment="1" applyProtection="1"/>
    <xf numFmtId="0" fontId="7" fillId="0" borderId="13" xfId="2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4" fontId="5" fillId="0" borderId="11" xfId="1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15" xfId="0" applyFont="1" applyFill="1" applyBorder="1" applyProtection="1"/>
    <xf numFmtId="164" fontId="5" fillId="0" borderId="9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center"/>
    </xf>
    <xf numFmtId="44" fontId="4" fillId="0" borderId="0" xfId="1" applyFont="1" applyFill="1" applyAlignment="1" applyProtection="1">
      <alignment horizontal="right"/>
    </xf>
    <xf numFmtId="0" fontId="4" fillId="0" borderId="14" xfId="0" applyFont="1" applyFill="1" applyBorder="1" applyProtection="1"/>
    <xf numFmtId="44" fontId="4" fillId="0" borderId="15" xfId="1" applyFont="1" applyFill="1" applyBorder="1" applyAlignment="1" applyProtection="1">
      <alignment horizontal="center"/>
    </xf>
    <xf numFmtId="44" fontId="4" fillId="0" borderId="0" xfId="1" applyFont="1" applyFill="1" applyProtection="1"/>
    <xf numFmtId="0" fontId="4" fillId="0" borderId="14" xfId="0" applyFont="1" applyFill="1" applyBorder="1" applyAlignment="1" applyProtection="1">
      <alignment horizontal="center" wrapText="1"/>
    </xf>
    <xf numFmtId="0" fontId="4" fillId="0" borderId="14" xfId="4" applyFont="1" applyBorder="1" applyAlignment="1" applyProtection="1">
      <alignment horizontal="left"/>
    </xf>
    <xf numFmtId="44" fontId="4" fillId="0" borderId="15" xfId="1" applyFont="1" applyFill="1" applyBorder="1" applyAlignment="1" applyProtection="1">
      <alignment horizontal="right"/>
    </xf>
    <xf numFmtId="44" fontId="4" fillId="0" borderId="14" xfId="0" applyNumberFormat="1" applyFont="1" applyFill="1" applyBorder="1" applyAlignment="1" applyProtection="1">
      <alignment horizontal="right" wrapText="1"/>
    </xf>
    <xf numFmtId="0" fontId="4" fillId="0" borderId="14" xfId="3" applyFont="1" applyBorder="1" applyAlignment="1" applyProtection="1"/>
    <xf numFmtId="0" fontId="4" fillId="0" borderId="14" xfId="3" applyFont="1" applyFill="1" applyBorder="1" applyAlignment="1" applyProtection="1">
      <alignment horizontal="left"/>
    </xf>
    <xf numFmtId="0" fontId="8" fillId="0" borderId="14" xfId="3" applyFont="1" applyFill="1" applyBorder="1" applyAlignment="1" applyProtection="1">
      <alignment horizontal="left"/>
    </xf>
    <xf numFmtId="44" fontId="8" fillId="0" borderId="14" xfId="0" applyNumberFormat="1" applyFont="1" applyFill="1" applyBorder="1" applyAlignment="1" applyProtection="1">
      <alignment horizontal="right" wrapText="1"/>
    </xf>
    <xf numFmtId="0" fontId="8" fillId="0" borderId="14" xfId="0" applyFont="1" applyFill="1" applyBorder="1" applyAlignment="1" applyProtection="1">
      <alignment horizontal="center"/>
    </xf>
    <xf numFmtId="44" fontId="4" fillId="0" borderId="14" xfId="1" applyFont="1" applyFill="1" applyBorder="1" applyAlignment="1" applyProtection="1">
      <alignment horizontal="right"/>
    </xf>
    <xf numFmtId="44" fontId="4" fillId="0" borderId="14" xfId="1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44" fontId="4" fillId="0" borderId="14" xfId="1" applyNumberFormat="1" applyFont="1" applyFill="1" applyBorder="1" applyAlignment="1" applyProtection="1">
      <alignment horizontal="right"/>
    </xf>
    <xf numFmtId="44" fontId="4" fillId="0" borderId="14" xfId="0" applyNumberFormat="1" applyFont="1" applyFill="1" applyBorder="1" applyAlignment="1" applyProtection="1">
      <alignment horizontal="right"/>
    </xf>
    <xf numFmtId="0" fontId="4" fillId="0" borderId="14" xfId="4" applyFont="1" applyFill="1" applyBorder="1" applyAlignment="1" applyProtection="1">
      <alignment horizontal="left"/>
    </xf>
    <xf numFmtId="0" fontId="4" fillId="0" borderId="0" xfId="0" applyFont="1" applyAlignment="1" applyProtection="1"/>
    <xf numFmtId="44" fontId="4" fillId="0" borderId="0" xfId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Protection="1">
      <protection locked="0"/>
    </xf>
    <xf numFmtId="0" fontId="5" fillId="0" borderId="0" xfId="0" applyFont="1" applyProtection="1"/>
    <xf numFmtId="0" fontId="4" fillId="0" borderId="0" xfId="4" applyFont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0" fontId="4" fillId="0" borderId="14" xfId="4" applyFont="1" applyBorder="1" applyAlignment="1" applyProtection="1">
      <alignment horizontal="left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9" xfId="0" applyFont="1" applyFill="1" applyBorder="1" applyProtection="1"/>
    <xf numFmtId="0" fontId="4" fillId="0" borderId="11" xfId="0" applyFont="1" applyFill="1" applyBorder="1" applyProtection="1"/>
    <xf numFmtId="0" fontId="9" fillId="0" borderId="15" xfId="2" applyFont="1" applyFill="1" applyBorder="1" applyProtection="1"/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4" applyFont="1" applyBorder="1" applyAlignment="1" applyProtection="1">
      <alignment horizontal="left"/>
    </xf>
    <xf numFmtId="0" fontId="4" fillId="0" borderId="3" xfId="3" applyFont="1" applyBorder="1" applyAlignment="1" applyProtection="1"/>
    <xf numFmtId="0" fontId="4" fillId="0" borderId="5" xfId="3" applyFont="1" applyBorder="1" applyAlignment="1" applyProtection="1"/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4" xfId="0" applyFont="1" applyBorder="1" applyProtection="1"/>
    <xf numFmtId="164" fontId="4" fillId="0" borderId="14" xfId="1" applyNumberFormat="1" applyFont="1" applyFill="1" applyBorder="1" applyAlignment="1" applyProtection="1">
      <alignment horizontal="right"/>
    </xf>
  </cellXfs>
  <cellStyles count="6">
    <cellStyle name="Currency" xfId="1" builtinId="4"/>
    <cellStyle name="Hyperlink" xfId="2" builtinId="8"/>
    <cellStyle name="Normal" xfId="0" builtinId="0"/>
    <cellStyle name="Normal 2" xfId="3"/>
    <cellStyle name="Normal 3" xfId="4"/>
    <cellStyle name="Normal_Midsize Vendor Pricing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davidluke@kendallauto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lb@aksales.com" TargetMode="External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34"/>
    <pageSetUpPr fitToPage="1"/>
  </sheetPr>
  <dimension ref="A1:U52"/>
  <sheetViews>
    <sheetView tabSelected="1" topLeftCell="A7" zoomScaleNormal="100" workbookViewId="0">
      <selection activeCell="B43" sqref="B43"/>
    </sheetView>
  </sheetViews>
  <sheetFormatPr defaultColWidth="9.33203125" defaultRowHeight="13.2" customHeight="1"/>
  <cols>
    <col min="1" max="2" width="3.109375" style="2" bestFit="1" customWidth="1"/>
    <col min="3" max="3" width="64.77734375" style="2" customWidth="1"/>
    <col min="4" max="4" width="1.44140625" style="2" customWidth="1"/>
    <col min="5" max="5" width="21.88671875" style="2" bestFit="1" customWidth="1"/>
    <col min="6" max="6" width="1.33203125" style="2" customWidth="1"/>
    <col min="7" max="7" width="16.6640625" style="2" hidden="1" customWidth="1"/>
    <col min="8" max="8" width="22.88671875" style="2" bestFit="1" customWidth="1"/>
    <col min="9" max="9" width="2.33203125" style="2" customWidth="1"/>
    <col min="10" max="10" width="55.21875" style="2" bestFit="1" customWidth="1"/>
    <col min="11" max="11" width="19.109375" style="2" customWidth="1"/>
    <col min="12" max="12" width="22.44140625" style="2" customWidth="1"/>
    <col min="13" max="13" width="1.6640625" style="2" customWidth="1"/>
    <col min="14" max="14" width="49.109375" style="2" customWidth="1"/>
    <col min="15" max="15" width="18.77734375" style="2" customWidth="1"/>
    <col min="16" max="16" width="31.44140625" style="2" customWidth="1"/>
    <col min="17" max="17" width="2.109375" style="2" customWidth="1"/>
    <col min="18" max="18" width="49" style="2" hidden="1" customWidth="1"/>
    <col min="19" max="19" width="17.6640625" style="2" hidden="1" customWidth="1"/>
    <col min="20" max="20" width="27.33203125" style="2" hidden="1" customWidth="1"/>
    <col min="21" max="16384" width="9.33203125" style="2"/>
  </cols>
  <sheetData>
    <row r="1" spans="2:9" ht="13.2" customHeight="1">
      <c r="B1" s="1" t="s">
        <v>48</v>
      </c>
      <c r="E1" s="61" t="s">
        <v>59</v>
      </c>
      <c r="H1" s="60"/>
    </row>
    <row r="2" spans="2:9" ht="13.2" customHeight="1">
      <c r="B2" s="3" t="s">
        <v>19</v>
      </c>
      <c r="C2" s="4"/>
    </row>
    <row r="3" spans="2:9" ht="26.4" customHeight="1">
      <c r="B3" s="74" t="s">
        <v>64</v>
      </c>
      <c r="C3" s="75"/>
    </row>
    <row r="4" spans="2:9" ht="13.2" customHeight="1">
      <c r="B4" s="5" t="s">
        <v>20</v>
      </c>
      <c r="C4" s="6"/>
    </row>
    <row r="5" spans="2:9" ht="13.2" customHeight="1">
      <c r="B5" s="5" t="s">
        <v>70</v>
      </c>
      <c r="C5" s="6"/>
    </row>
    <row r="6" spans="2:9" ht="13.2" customHeight="1">
      <c r="B6" s="7" t="s">
        <v>47</v>
      </c>
      <c r="C6" s="6"/>
    </row>
    <row r="7" spans="2:9" ht="13.2" customHeight="1">
      <c r="B7" s="5" t="s">
        <v>0</v>
      </c>
      <c r="C7" s="6"/>
    </row>
    <row r="8" spans="2:9" ht="13.2" customHeight="1">
      <c r="B8" s="5" t="s">
        <v>51</v>
      </c>
      <c r="C8" s="6"/>
    </row>
    <row r="9" spans="2:9" ht="13.2" customHeight="1">
      <c r="B9" s="5" t="s">
        <v>21</v>
      </c>
      <c r="C9" s="6"/>
    </row>
    <row r="10" spans="2:9" ht="13.2" customHeight="1">
      <c r="B10" s="5" t="s">
        <v>52</v>
      </c>
      <c r="C10" s="6"/>
      <c r="D10" s="8"/>
      <c r="E10" s="8"/>
      <c r="F10" s="8"/>
      <c r="G10" s="8"/>
      <c r="H10" s="8"/>
      <c r="I10" s="8"/>
    </row>
    <row r="11" spans="2:9" ht="13.2" customHeight="1">
      <c r="B11" s="5" t="s">
        <v>1</v>
      </c>
      <c r="C11" s="6"/>
      <c r="D11" s="8"/>
      <c r="E11" s="8"/>
      <c r="F11" s="8"/>
      <c r="G11" s="8"/>
      <c r="H11" s="8"/>
      <c r="I11" s="8"/>
    </row>
    <row r="12" spans="2:9" ht="13.2" customHeight="1">
      <c r="B12" s="5" t="s">
        <v>66</v>
      </c>
      <c r="C12" s="6"/>
      <c r="D12" s="8"/>
      <c r="E12" s="8"/>
      <c r="F12" s="8"/>
      <c r="G12" s="8"/>
      <c r="H12" s="8"/>
      <c r="I12" s="8"/>
    </row>
    <row r="13" spans="2:9" ht="13.2" customHeight="1">
      <c r="B13" s="5" t="s">
        <v>3</v>
      </c>
      <c r="C13" s="6"/>
      <c r="D13" s="8"/>
      <c r="E13" s="8"/>
      <c r="F13" s="8"/>
      <c r="G13" s="8"/>
      <c r="H13" s="8"/>
      <c r="I13" s="8"/>
    </row>
    <row r="14" spans="2:9" ht="13.2" customHeight="1">
      <c r="B14" s="5" t="s">
        <v>22</v>
      </c>
      <c r="C14" s="6"/>
      <c r="D14" s="8"/>
      <c r="E14" s="8"/>
      <c r="F14" s="8"/>
      <c r="G14" s="8"/>
      <c r="H14" s="8"/>
      <c r="I14" s="8"/>
    </row>
    <row r="15" spans="2:9" ht="13.2" customHeight="1">
      <c r="B15" s="5" t="s">
        <v>23</v>
      </c>
      <c r="C15" s="9"/>
      <c r="D15" s="8"/>
      <c r="E15" s="8"/>
      <c r="F15" s="8"/>
      <c r="G15" s="8"/>
      <c r="H15" s="8"/>
      <c r="I15" s="8"/>
    </row>
    <row r="16" spans="2:9" ht="13.2" customHeight="1">
      <c r="B16" s="5" t="s">
        <v>24</v>
      </c>
      <c r="C16" s="6"/>
      <c r="D16" s="8"/>
      <c r="E16" s="8"/>
      <c r="F16" s="8"/>
      <c r="G16" s="8"/>
      <c r="H16" s="8"/>
      <c r="I16" s="8"/>
    </row>
    <row r="17" spans="1:20" ht="13.2" customHeight="1">
      <c r="B17" s="5" t="s">
        <v>25</v>
      </c>
      <c r="C17" s="6"/>
      <c r="D17" s="8"/>
      <c r="E17" s="8"/>
      <c r="F17" s="8"/>
      <c r="G17" s="8"/>
      <c r="H17" s="8"/>
      <c r="I17" s="8"/>
      <c r="J17" s="10"/>
      <c r="K17" s="8"/>
      <c r="L17" s="11"/>
      <c r="N17" s="12"/>
      <c r="O17" s="8"/>
      <c r="P17" s="11"/>
      <c r="R17" s="13"/>
      <c r="S17" s="8"/>
      <c r="T17" s="11"/>
    </row>
    <row r="18" spans="1:20" ht="13.2" customHeight="1" thickBot="1">
      <c r="B18" s="5" t="s">
        <v>2</v>
      </c>
      <c r="C18" s="6"/>
      <c r="D18" s="8"/>
      <c r="E18" s="8"/>
      <c r="F18" s="8"/>
      <c r="G18" s="8"/>
      <c r="H18" s="8"/>
      <c r="I18" s="8"/>
      <c r="J18" s="15"/>
      <c r="K18" s="8"/>
      <c r="L18" s="11"/>
      <c r="N18" s="16"/>
      <c r="O18" s="8"/>
      <c r="P18" s="11"/>
      <c r="R18" s="17"/>
      <c r="S18" s="8"/>
      <c r="T18" s="11"/>
    </row>
    <row r="19" spans="1:20" ht="13.2" customHeight="1">
      <c r="B19" s="71" t="s">
        <v>26</v>
      </c>
      <c r="C19" s="6"/>
      <c r="D19" s="8"/>
      <c r="E19" s="67" t="s">
        <v>54</v>
      </c>
      <c r="F19" s="8"/>
      <c r="G19" s="8"/>
      <c r="H19" s="67" t="s">
        <v>76</v>
      </c>
      <c r="I19" s="8"/>
      <c r="J19" s="18" t="s">
        <v>41</v>
      </c>
      <c r="K19" s="8"/>
      <c r="L19" s="11"/>
      <c r="N19" s="19" t="s">
        <v>73</v>
      </c>
      <c r="O19" s="8"/>
      <c r="P19" s="11"/>
      <c r="R19" s="19" t="s">
        <v>45</v>
      </c>
      <c r="S19" s="8"/>
      <c r="T19" s="11"/>
    </row>
    <row r="20" spans="1:20" ht="13.2" customHeight="1">
      <c r="B20" s="72" t="s">
        <v>27</v>
      </c>
      <c r="C20" s="6"/>
      <c r="D20" s="8"/>
      <c r="E20" s="68" t="s">
        <v>71</v>
      </c>
      <c r="F20" s="8"/>
      <c r="G20" s="8"/>
      <c r="H20" s="68" t="s">
        <v>42</v>
      </c>
      <c r="I20" s="8"/>
      <c r="J20" s="20" t="s">
        <v>71</v>
      </c>
      <c r="K20" s="8"/>
      <c r="L20" s="11"/>
      <c r="N20" s="21" t="s">
        <v>42</v>
      </c>
      <c r="O20" s="8"/>
      <c r="P20" s="11"/>
      <c r="R20" s="21" t="s">
        <v>15</v>
      </c>
      <c r="S20" s="8"/>
      <c r="T20" s="11"/>
    </row>
    <row r="21" spans="1:20" ht="13.2" customHeight="1">
      <c r="B21" s="73" t="s">
        <v>30</v>
      </c>
      <c r="C21" s="14"/>
      <c r="D21" s="8"/>
      <c r="E21" s="68" t="s">
        <v>55</v>
      </c>
      <c r="F21" s="8"/>
      <c r="G21" s="8"/>
      <c r="H21" s="68" t="s">
        <v>56</v>
      </c>
      <c r="I21" s="8"/>
      <c r="J21" s="20" t="s">
        <v>4</v>
      </c>
      <c r="K21" s="8"/>
      <c r="L21" s="11"/>
      <c r="N21" s="21" t="s">
        <v>43</v>
      </c>
      <c r="O21" s="8"/>
      <c r="P21" s="11"/>
      <c r="R21" s="21" t="s">
        <v>16</v>
      </c>
      <c r="S21" s="8"/>
      <c r="T21" s="11"/>
    </row>
    <row r="22" spans="1:20" ht="13.2" customHeight="1">
      <c r="B22" s="22"/>
      <c r="D22" s="8"/>
      <c r="E22" s="68" t="s">
        <v>5</v>
      </c>
      <c r="F22" s="8"/>
      <c r="G22" s="8"/>
      <c r="H22" s="68" t="s">
        <v>5</v>
      </c>
      <c r="I22" s="8"/>
      <c r="J22" s="23" t="s">
        <v>5</v>
      </c>
      <c r="K22" s="8"/>
      <c r="L22" s="11"/>
      <c r="N22" s="21" t="s">
        <v>5</v>
      </c>
      <c r="O22" s="8"/>
      <c r="P22" s="11"/>
      <c r="R22" s="21" t="s">
        <v>17</v>
      </c>
      <c r="S22" s="8"/>
      <c r="T22" s="11"/>
    </row>
    <row r="23" spans="1:20" ht="13.2" customHeight="1">
      <c r="B23" s="22"/>
      <c r="D23" s="8"/>
      <c r="E23" s="68" t="s">
        <v>53</v>
      </c>
      <c r="F23" s="8"/>
      <c r="G23" s="8"/>
      <c r="H23" s="68" t="s">
        <v>50</v>
      </c>
      <c r="I23" s="8"/>
      <c r="J23" s="23" t="s">
        <v>53</v>
      </c>
      <c r="K23" s="8"/>
      <c r="L23" s="11"/>
      <c r="N23" s="21" t="s">
        <v>50</v>
      </c>
      <c r="O23" s="8"/>
      <c r="P23" s="11"/>
      <c r="R23" s="21" t="s">
        <v>18</v>
      </c>
      <c r="S23" s="8"/>
      <c r="T23" s="11"/>
    </row>
    <row r="24" spans="1:20" ht="13.2" customHeight="1">
      <c r="B24" s="22"/>
      <c r="D24" s="8"/>
      <c r="E24" s="68" t="s">
        <v>6</v>
      </c>
      <c r="F24" s="8"/>
      <c r="G24" s="8"/>
      <c r="H24" s="68" t="s">
        <v>44</v>
      </c>
      <c r="I24" s="8"/>
      <c r="J24" s="23" t="s">
        <v>6</v>
      </c>
      <c r="K24" s="8"/>
      <c r="L24" s="11"/>
      <c r="N24" s="21" t="s">
        <v>44</v>
      </c>
      <c r="O24" s="8"/>
      <c r="P24" s="11"/>
      <c r="R24" s="21" t="s">
        <v>49</v>
      </c>
      <c r="S24" s="8"/>
      <c r="T24" s="11"/>
    </row>
    <row r="25" spans="1:20" ht="13.2" customHeight="1" thickBot="1">
      <c r="B25" s="8"/>
      <c r="C25" s="12"/>
      <c r="D25" s="8"/>
      <c r="E25" s="69" t="s">
        <v>75</v>
      </c>
      <c r="F25" s="8"/>
      <c r="G25" s="8"/>
      <c r="H25" s="69" t="s">
        <v>74</v>
      </c>
      <c r="I25" s="8"/>
      <c r="J25" s="69" t="s">
        <v>75</v>
      </c>
      <c r="K25" s="8"/>
      <c r="L25" s="11"/>
      <c r="N25" s="69" t="s">
        <v>74</v>
      </c>
      <c r="O25" s="8"/>
      <c r="P25" s="11"/>
      <c r="R25" s="24" t="s">
        <v>46</v>
      </c>
      <c r="S25" s="8"/>
      <c r="T25" s="11"/>
    </row>
    <row r="26" spans="1:20" ht="13.2" customHeight="1">
      <c r="B26" s="8"/>
      <c r="C26" s="8"/>
      <c r="D26" s="8"/>
      <c r="F26" s="8"/>
      <c r="G26" s="8"/>
      <c r="H26" s="8"/>
      <c r="I26" s="8"/>
      <c r="J26" s="8"/>
      <c r="K26" s="8"/>
      <c r="L26" s="8"/>
      <c r="N26" s="8"/>
      <c r="O26" s="8"/>
      <c r="P26" s="8"/>
      <c r="R26" s="8"/>
      <c r="S26" s="8"/>
      <c r="T26" s="8"/>
    </row>
    <row r="27" spans="1:20" ht="13.2" customHeight="1">
      <c r="B27" s="8"/>
      <c r="C27" s="25"/>
      <c r="D27" s="8"/>
      <c r="E27" s="26" t="s">
        <v>38</v>
      </c>
      <c r="F27" s="8"/>
      <c r="G27" s="26" t="s">
        <v>33</v>
      </c>
      <c r="H27" s="26" t="s">
        <v>37</v>
      </c>
      <c r="I27" s="27"/>
      <c r="J27" s="28" t="s">
        <v>7</v>
      </c>
      <c r="K27" s="8"/>
      <c r="L27" s="8"/>
      <c r="N27" s="28" t="s">
        <v>7</v>
      </c>
      <c r="O27" s="8"/>
      <c r="P27" s="8"/>
      <c r="R27" s="28" t="s">
        <v>7</v>
      </c>
      <c r="S27" s="8"/>
      <c r="T27" s="8"/>
    </row>
    <row r="28" spans="1:20" ht="13.2" customHeight="1">
      <c r="A28" s="29"/>
      <c r="B28" s="30"/>
      <c r="C28" s="31"/>
      <c r="D28" s="30"/>
      <c r="E28" s="26" t="s">
        <v>77</v>
      </c>
      <c r="F28" s="8"/>
      <c r="G28" s="26" t="s">
        <v>34</v>
      </c>
      <c r="H28" s="26" t="s">
        <v>34</v>
      </c>
      <c r="I28" s="27"/>
      <c r="J28" s="32">
        <v>42390</v>
      </c>
      <c r="K28" s="30"/>
      <c r="L28" s="30"/>
      <c r="N28" s="32">
        <v>43123</v>
      </c>
      <c r="O28" s="30"/>
      <c r="P28" s="30"/>
      <c r="R28" s="32">
        <v>99999</v>
      </c>
      <c r="S28" s="30"/>
      <c r="T28" s="30"/>
    </row>
    <row r="29" spans="1:20" ht="13.2" customHeight="1">
      <c r="B29" s="8"/>
      <c r="C29" s="33"/>
      <c r="D29" s="8"/>
      <c r="E29" s="26" t="s">
        <v>68</v>
      </c>
      <c r="F29" s="8"/>
      <c r="G29" s="26" t="s">
        <v>40</v>
      </c>
      <c r="H29" s="26" t="s">
        <v>67</v>
      </c>
      <c r="I29" s="27"/>
      <c r="J29" s="34"/>
      <c r="K29" s="8"/>
      <c r="L29" s="8"/>
      <c r="N29" s="34"/>
      <c r="O29" s="8"/>
      <c r="P29" s="8"/>
      <c r="R29" s="34"/>
      <c r="S29" s="8"/>
      <c r="T29" s="8"/>
    </row>
    <row r="30" spans="1:20" ht="13.2" customHeight="1">
      <c r="B30" s="8"/>
      <c r="C30" s="8"/>
      <c r="D30" s="8"/>
      <c r="E30" s="35">
        <f>J28</f>
        <v>42390</v>
      </c>
      <c r="F30" s="36"/>
      <c r="G30" s="35">
        <f>R28</f>
        <v>99999</v>
      </c>
      <c r="H30" s="35">
        <f>N28</f>
        <v>43123</v>
      </c>
      <c r="I30" s="37"/>
      <c r="J30" s="8"/>
      <c r="K30" s="8"/>
      <c r="L30" s="8"/>
      <c r="N30" s="8"/>
      <c r="O30" s="8"/>
      <c r="P30" s="8"/>
      <c r="R30" s="8"/>
      <c r="S30" s="8"/>
      <c r="T30" s="8"/>
    </row>
    <row r="31" spans="1:20" ht="13.2" customHeight="1">
      <c r="B31" s="38"/>
      <c r="C31" s="38" t="s">
        <v>8</v>
      </c>
      <c r="D31" s="8"/>
      <c r="E31" s="39" t="s">
        <v>62</v>
      </c>
      <c r="F31" s="40"/>
      <c r="G31" s="39" t="s">
        <v>14</v>
      </c>
      <c r="H31" s="39" t="s">
        <v>63</v>
      </c>
      <c r="I31" s="40"/>
      <c r="J31" s="38" t="s">
        <v>8</v>
      </c>
      <c r="K31" s="41" t="s">
        <v>9</v>
      </c>
      <c r="L31" s="26" t="s">
        <v>10</v>
      </c>
      <c r="N31" s="38" t="s">
        <v>8</v>
      </c>
      <c r="O31" s="41" t="s">
        <v>9</v>
      </c>
      <c r="P31" s="26" t="s">
        <v>10</v>
      </c>
      <c r="R31" s="38" t="s">
        <v>8</v>
      </c>
      <c r="S31" s="41" t="s">
        <v>9</v>
      </c>
      <c r="T31" s="26" t="s">
        <v>10</v>
      </c>
    </row>
    <row r="32" spans="1:20" ht="13.2" customHeight="1">
      <c r="B32" s="59">
        <v>0</v>
      </c>
      <c r="C32" s="42" t="s">
        <v>26</v>
      </c>
      <c r="D32" s="8"/>
      <c r="E32" s="43" t="str">
        <f>IF(B32&gt;0,K32," ")</f>
        <v xml:space="preserve"> </v>
      </c>
      <c r="F32" s="43"/>
      <c r="G32" s="43" t="str">
        <f t="shared" ref="G32" si="0">IF(A32&gt;0,N32," ")</f>
        <v xml:space="preserve"> </v>
      </c>
      <c r="H32" s="43" t="str">
        <f>IF(B32&gt;0,O32," ")</f>
        <v xml:space="preserve"> </v>
      </c>
      <c r="I32" s="40"/>
      <c r="J32" s="42" t="s">
        <v>26</v>
      </c>
      <c r="K32" s="44" t="s">
        <v>32</v>
      </c>
      <c r="L32" s="26"/>
      <c r="N32" s="42" t="s">
        <v>26</v>
      </c>
      <c r="O32" s="48" t="s">
        <v>32</v>
      </c>
      <c r="P32" s="49" t="s">
        <v>39</v>
      </c>
      <c r="R32" s="47" t="s">
        <v>28</v>
      </c>
      <c r="S32" s="48">
        <v>99999</v>
      </c>
      <c r="T32" s="49" t="s">
        <v>39</v>
      </c>
    </row>
    <row r="33" spans="1:20" ht="13.2" customHeight="1">
      <c r="B33" s="59">
        <v>0</v>
      </c>
      <c r="C33" s="45" t="s">
        <v>27</v>
      </c>
      <c r="D33" s="8"/>
      <c r="E33" s="43" t="str">
        <f t="shared" ref="E33:E41" si="1">IF(B33&gt;0,K33," ")</f>
        <v xml:space="preserve"> </v>
      </c>
      <c r="F33" s="40"/>
      <c r="G33" s="43" t="str">
        <f>IF(B33&gt;0,S33," ")</f>
        <v xml:space="preserve"> </v>
      </c>
      <c r="H33" s="43" t="str">
        <f>IF(B33&gt;0,O33," ")</f>
        <v xml:space="preserve"> </v>
      </c>
      <c r="I33" s="40"/>
      <c r="J33" s="45" t="s">
        <v>27</v>
      </c>
      <c r="K33" s="51" t="s">
        <v>32</v>
      </c>
      <c r="L33" s="26"/>
      <c r="N33" s="45" t="s">
        <v>27</v>
      </c>
      <c r="O33" s="51" t="s">
        <v>32</v>
      </c>
      <c r="P33" s="49" t="s">
        <v>61</v>
      </c>
      <c r="R33" s="45" t="s">
        <v>29</v>
      </c>
      <c r="S33" s="44">
        <v>99999</v>
      </c>
      <c r="T33" s="26" t="s">
        <v>32</v>
      </c>
    </row>
    <row r="34" spans="1:20" ht="13.2" customHeight="1">
      <c r="B34" s="59">
        <v>0</v>
      </c>
      <c r="C34" s="46" t="s">
        <v>65</v>
      </c>
      <c r="D34" s="8"/>
      <c r="E34" s="43" t="str">
        <f t="shared" si="1"/>
        <v xml:space="preserve"> </v>
      </c>
      <c r="F34" s="40"/>
      <c r="G34" s="43" t="str">
        <f>IF(B34&gt;0,S34," ")</f>
        <v xml:space="preserve"> </v>
      </c>
      <c r="H34" s="43" t="str">
        <f>IF(B34&gt;0,O34," ")</f>
        <v xml:space="preserve"> </v>
      </c>
      <c r="I34" s="37"/>
      <c r="J34" s="46" t="s">
        <v>65</v>
      </c>
      <c r="K34" s="51" t="s">
        <v>32</v>
      </c>
      <c r="L34" s="26"/>
      <c r="N34" s="46" t="s">
        <v>65</v>
      </c>
      <c r="O34" s="53">
        <v>475</v>
      </c>
      <c r="P34" s="26"/>
      <c r="R34" s="45" t="s">
        <v>31</v>
      </c>
      <c r="S34" s="54">
        <v>99999</v>
      </c>
      <c r="T34" s="26"/>
    </row>
    <row r="35" spans="1:20" ht="13.2" customHeight="1">
      <c r="B35" s="59">
        <v>0</v>
      </c>
      <c r="C35" s="46" t="s">
        <v>78</v>
      </c>
      <c r="D35" s="8"/>
      <c r="E35" s="43" t="str">
        <f t="shared" si="1"/>
        <v xml:space="preserve"> </v>
      </c>
      <c r="F35" s="40"/>
      <c r="G35" s="43" t="str">
        <f>IF(B35&gt;0,S35," ")</f>
        <v xml:space="preserve"> </v>
      </c>
      <c r="H35" s="43" t="str">
        <f>IF(B35&gt;0,O35," ")</f>
        <v xml:space="preserve"> </v>
      </c>
      <c r="I35" s="37"/>
      <c r="J35" s="46" t="s">
        <v>78</v>
      </c>
      <c r="K35" s="51" t="s">
        <v>32</v>
      </c>
      <c r="L35" s="26"/>
      <c r="N35" s="46" t="s">
        <v>78</v>
      </c>
      <c r="O35" s="53">
        <v>474</v>
      </c>
      <c r="P35" s="26"/>
      <c r="R35" s="55" t="s">
        <v>11</v>
      </c>
      <c r="S35" s="54">
        <v>99999</v>
      </c>
      <c r="T35" s="26"/>
    </row>
    <row r="36" spans="1:20" ht="13.2" customHeight="1">
      <c r="B36" s="59">
        <v>0</v>
      </c>
      <c r="C36" s="45" t="s">
        <v>79</v>
      </c>
      <c r="D36" s="8"/>
      <c r="E36" s="43" t="str">
        <f t="shared" si="1"/>
        <v xml:space="preserve"> </v>
      </c>
      <c r="F36" s="40"/>
      <c r="G36" s="43" t="str">
        <f>IF(B36&gt;0,S36," ")</f>
        <v xml:space="preserve"> </v>
      </c>
      <c r="H36" s="43" t="str">
        <f>IF(B36&gt;0,O36," ")</f>
        <v xml:space="preserve"> </v>
      </c>
      <c r="I36" s="40"/>
      <c r="J36" s="45" t="s">
        <v>79</v>
      </c>
      <c r="K36" s="51" t="s">
        <v>32</v>
      </c>
      <c r="L36" s="49" t="s">
        <v>58</v>
      </c>
      <c r="N36" s="45" t="s">
        <v>79</v>
      </c>
      <c r="O36" s="54" t="s">
        <v>32</v>
      </c>
      <c r="P36" s="49" t="s">
        <v>72</v>
      </c>
      <c r="R36" s="42" t="s">
        <v>35</v>
      </c>
      <c r="S36" s="54">
        <v>99999</v>
      </c>
      <c r="T36" s="26" t="s">
        <v>36</v>
      </c>
    </row>
    <row r="37" spans="1:20" ht="13.2" customHeight="1">
      <c r="B37" s="59">
        <v>0</v>
      </c>
      <c r="C37" s="45" t="s">
        <v>29</v>
      </c>
      <c r="D37" s="8"/>
      <c r="E37" s="43" t="str">
        <f t="shared" si="1"/>
        <v xml:space="preserve"> </v>
      </c>
      <c r="F37" s="40"/>
      <c r="G37" s="50" t="str">
        <f>IF(B37&gt;0,S37," ")</f>
        <v xml:space="preserve"> </v>
      </c>
      <c r="H37" s="50" t="str">
        <f>IF(B37&gt;0,O37," ")</f>
        <v xml:space="preserve"> </v>
      </c>
      <c r="I37" s="40"/>
      <c r="J37" s="45" t="s">
        <v>29</v>
      </c>
      <c r="K37" s="51" t="s">
        <v>32</v>
      </c>
      <c r="L37" s="26"/>
      <c r="N37" s="45" t="s">
        <v>29</v>
      </c>
      <c r="O37" s="54" t="s">
        <v>69</v>
      </c>
      <c r="P37" s="26"/>
      <c r="R37" s="62"/>
      <c r="S37" s="64"/>
      <c r="T37" s="11"/>
    </row>
    <row r="38" spans="1:20" ht="13.2" customHeight="1">
      <c r="A38" s="52"/>
      <c r="B38" s="59">
        <v>0</v>
      </c>
      <c r="C38" s="45" t="s">
        <v>30</v>
      </c>
      <c r="D38" s="8"/>
      <c r="E38" s="43" t="str">
        <f t="shared" si="1"/>
        <v xml:space="preserve"> </v>
      </c>
      <c r="F38" s="37"/>
      <c r="G38" s="50" t="str">
        <f>IF(B38&gt;0,S38," ")</f>
        <v xml:space="preserve"> </v>
      </c>
      <c r="H38" s="50" t="str">
        <f>IF(B38&gt;0,O38," ")</f>
        <v xml:space="preserve"> </v>
      </c>
      <c r="I38" s="40"/>
      <c r="J38" s="45" t="s">
        <v>30</v>
      </c>
      <c r="K38" s="51" t="s">
        <v>32</v>
      </c>
      <c r="L38" s="26"/>
      <c r="N38" s="45" t="s">
        <v>30</v>
      </c>
      <c r="O38" s="54" t="s">
        <v>32</v>
      </c>
      <c r="P38" s="26"/>
      <c r="R38" s="62"/>
      <c r="S38" s="64"/>
      <c r="T38" s="11"/>
    </row>
    <row r="39" spans="1:20" ht="13.2" customHeight="1">
      <c r="A39" s="52"/>
      <c r="B39" s="59">
        <v>0</v>
      </c>
      <c r="C39" s="45" t="s">
        <v>31</v>
      </c>
      <c r="D39" s="8"/>
      <c r="E39" s="43" t="str">
        <f t="shared" si="1"/>
        <v xml:space="preserve"> </v>
      </c>
      <c r="F39" s="37"/>
      <c r="G39" s="50" t="str">
        <f>IF(B39&gt;0,S39," ")</f>
        <v xml:space="preserve"> </v>
      </c>
      <c r="H39" s="50" t="str">
        <f>IF(B39&gt;0,O39," ")</f>
        <v xml:space="preserve"> </v>
      </c>
      <c r="I39" s="40"/>
      <c r="J39" s="45" t="s">
        <v>31</v>
      </c>
      <c r="K39" s="51" t="s">
        <v>32</v>
      </c>
      <c r="L39" s="76"/>
      <c r="N39" s="45" t="s">
        <v>31</v>
      </c>
      <c r="O39" s="76">
        <v>90</v>
      </c>
      <c r="P39" s="76"/>
    </row>
    <row r="40" spans="1:20" ht="13.2" customHeight="1">
      <c r="A40" s="52"/>
      <c r="B40" s="59">
        <v>0</v>
      </c>
      <c r="C40" s="55" t="s">
        <v>11</v>
      </c>
      <c r="D40" s="8"/>
      <c r="E40" s="43" t="str">
        <f t="shared" si="1"/>
        <v xml:space="preserve"> </v>
      </c>
      <c r="F40" s="37"/>
      <c r="G40" s="50" t="str">
        <f>IF(B40&gt;0,S40," ")</f>
        <v xml:space="preserve"> </v>
      </c>
      <c r="H40" s="50" t="str">
        <f>IF(B40&gt;0,O40," ")</f>
        <v xml:space="preserve"> </v>
      </c>
      <c r="I40" s="57"/>
      <c r="J40" s="55" t="s">
        <v>11</v>
      </c>
      <c r="K40" s="51">
        <v>85</v>
      </c>
      <c r="L40" s="76"/>
      <c r="N40" s="55" t="s">
        <v>11</v>
      </c>
      <c r="O40" s="76">
        <v>357</v>
      </c>
      <c r="P40" s="76"/>
    </row>
    <row r="41" spans="1:20" ht="13.2" customHeight="1">
      <c r="A41" s="52"/>
      <c r="B41" s="59">
        <v>0</v>
      </c>
      <c r="C41" s="42" t="s">
        <v>57</v>
      </c>
      <c r="D41" s="8"/>
      <c r="E41" s="43" t="str">
        <f t="shared" si="1"/>
        <v xml:space="preserve"> </v>
      </c>
      <c r="F41" s="40"/>
      <c r="G41" s="50" t="str">
        <f>IF(B41&gt;0,S41," ")</f>
        <v xml:space="preserve"> </v>
      </c>
      <c r="H41" s="50" t="str">
        <f>IF(B41&gt;0,O41," ")</f>
        <v xml:space="preserve"> </v>
      </c>
      <c r="I41" s="11"/>
      <c r="J41" s="42" t="s">
        <v>57</v>
      </c>
      <c r="K41" s="51">
        <v>290</v>
      </c>
      <c r="L41" s="76"/>
      <c r="N41" s="42" t="s">
        <v>57</v>
      </c>
      <c r="O41" s="76">
        <v>0</v>
      </c>
      <c r="P41" s="76"/>
    </row>
    <row r="42" spans="1:20" ht="13.2" hidden="1" customHeight="1">
      <c r="B42" s="38"/>
      <c r="C42" s="38" t="s">
        <v>8</v>
      </c>
      <c r="D42" s="8"/>
      <c r="E42" s="43">
        <f t="shared" ref="E33:E42" si="2">IF(K42&gt;0,L42," ")</f>
        <v>0</v>
      </c>
      <c r="F42" s="40"/>
      <c r="G42" s="39" t="s">
        <v>14</v>
      </c>
      <c r="H42" s="39" t="s">
        <v>63</v>
      </c>
      <c r="I42" s="8"/>
      <c r="J42" s="38" t="s">
        <v>8</v>
      </c>
      <c r="K42" s="51" t="s">
        <v>32</v>
      </c>
      <c r="L42" s="76"/>
      <c r="N42" s="38" t="s">
        <v>8</v>
      </c>
      <c r="O42" s="76"/>
      <c r="P42" s="76"/>
    </row>
    <row r="43" spans="1:20" ht="13.2" customHeight="1">
      <c r="A43" s="52"/>
      <c r="B43" s="70"/>
      <c r="C43" s="66" t="s">
        <v>60</v>
      </c>
      <c r="D43" s="8"/>
      <c r="E43" s="63"/>
      <c r="F43" s="40"/>
      <c r="G43" s="63"/>
      <c r="H43" s="63"/>
    </row>
    <row r="44" spans="1:20" ht="13.2" customHeight="1">
      <c r="A44" s="52"/>
      <c r="B44" s="70"/>
      <c r="C44" s="65"/>
      <c r="D44" s="8"/>
      <c r="E44" s="63"/>
      <c r="F44" s="40"/>
      <c r="G44" s="63"/>
      <c r="H44" s="63"/>
    </row>
    <row r="45" spans="1:20" ht="13.2" customHeight="1">
      <c r="A45" s="56"/>
      <c r="C45" s="26" t="s">
        <v>12</v>
      </c>
      <c r="D45" s="8"/>
      <c r="E45" s="50">
        <f>SUM(E32:E41)+E30</f>
        <v>42390</v>
      </c>
      <c r="F45" s="57"/>
      <c r="G45" s="50" t="e">
        <f>SUM(#REF!)+G30</f>
        <v>#REF!</v>
      </c>
      <c r="H45" s="77">
        <f>SUM(H32:H41)+H30</f>
        <v>43123</v>
      </c>
    </row>
    <row r="46" spans="1:20" ht="13.2" customHeight="1">
      <c r="A46" s="56"/>
      <c r="C46" s="26" t="s">
        <v>13</v>
      </c>
      <c r="D46" s="8"/>
      <c r="E46" s="8"/>
      <c r="F46" s="11"/>
      <c r="G46" s="8"/>
      <c r="H46" s="8"/>
    </row>
    <row r="47" spans="1:20" ht="13.2" hidden="1" customHeight="1">
      <c r="B47" s="8"/>
      <c r="C47" s="8"/>
      <c r="D47" s="8"/>
      <c r="E47" s="8" t="b">
        <f>OR(E45&gt;H45,)</f>
        <v>0</v>
      </c>
      <c r="F47" s="8"/>
      <c r="G47" s="8" t="e">
        <f>OR(G45&gt;E45,G45&gt;H45)</f>
        <v>#REF!</v>
      </c>
      <c r="H47" s="8" t="b">
        <f>OR(H45&gt;E45,)</f>
        <v>1</v>
      </c>
    </row>
    <row r="48" spans="1:20" ht="13.2" customHeight="1">
      <c r="B48" s="8"/>
      <c r="C48" s="8"/>
      <c r="D48" s="8"/>
      <c r="E48" s="26" t="str">
        <f>IF(E47=FALSE,"Purchase", "Don't Purchase")</f>
        <v>Purchase</v>
      </c>
      <c r="F48" s="58"/>
      <c r="G48" s="26" t="e">
        <f>IF(G47=FALSE,"Purchase", "Don't Purchase")</f>
        <v>#REF!</v>
      </c>
      <c r="H48" s="26" t="str">
        <f>IF(H47=FALSE,"Purchase", "Don't Purchase")</f>
        <v>Don't Purchase</v>
      </c>
    </row>
    <row r="49" spans="2:8" ht="13.2" customHeight="1">
      <c r="B49" s="8"/>
      <c r="C49" s="8"/>
      <c r="D49" s="8"/>
      <c r="E49" s="8"/>
      <c r="F49" s="8"/>
      <c r="G49" s="8"/>
      <c r="H49" s="8"/>
    </row>
    <row r="50" spans="2:8" ht="13.2" customHeight="1">
      <c r="B50" s="8"/>
      <c r="C50" s="8"/>
      <c r="D50" s="8"/>
      <c r="E50" s="8"/>
      <c r="F50" s="8"/>
      <c r="G50" s="8"/>
      <c r="H50" s="8"/>
    </row>
    <row r="51" spans="2:8" ht="13.2" customHeight="1">
      <c r="B51" s="8"/>
      <c r="C51" s="8"/>
      <c r="D51" s="8"/>
      <c r="E51" s="8"/>
      <c r="F51" s="8"/>
      <c r="G51" s="8"/>
      <c r="H51" s="8"/>
    </row>
    <row r="52" spans="2:8" ht="13.2" customHeight="1">
      <c r="B52" s="8"/>
      <c r="C52" s="8"/>
      <c r="D52" s="8"/>
      <c r="E52" s="8"/>
      <c r="F52" s="8"/>
      <c r="G52" s="8"/>
      <c r="H52" s="8"/>
    </row>
  </sheetData>
  <sheetProtection selectLockedCells="1"/>
  <mergeCells count="1">
    <mergeCell ref="B3:C3"/>
  </mergeCells>
  <hyperlinks>
    <hyperlink ref="R25" r:id="rId1"/>
    <hyperlink ref="N25" r:id="rId2"/>
    <hyperlink ref="H25" r:id="rId3"/>
    <hyperlink ref="E25" r:id="rId4"/>
    <hyperlink ref="J25" r:id="rId5"/>
  </hyperlinks>
  <pageMargins left="0.25" right="0.25" top="0.75" bottom="0.75" header="0.3" footer="0.3"/>
  <pageSetup scale="84" orientation="landscape" r:id="rId6"/>
  <headerFooter alignWithMargins="0">
    <oddHeader>&amp;C&amp;"Arial,Regular"CLASS 158
EXTENDED SUV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158</vt:lpstr>
      <vt:lpstr>'Class 158'!Print_Area</vt:lpstr>
    </vt:vector>
  </TitlesOfParts>
  <Company>Transportation &amp; Public Facilities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Futrel, Kristi L (DOT)</cp:lastModifiedBy>
  <cp:lastPrinted>2015-09-17T18:58:15Z</cp:lastPrinted>
  <dcterms:created xsi:type="dcterms:W3CDTF">2009-09-28T23:20:28Z</dcterms:created>
  <dcterms:modified xsi:type="dcterms:W3CDTF">2018-09-27T17:20:17Z</dcterms:modified>
</cp:coreProperties>
</file>